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HONG KINH TE\2025\06. BC THANG\7. BC THANG 10, PHNV THANG 11\"/>
    </mc:Choice>
  </mc:AlternateContent>
  <xr:revisionPtr revIDLastSave="0" documentId="13_ncr:1_{4DDED5AF-4C2C-42CD-94E8-B3014D77A1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8.Sa Thầy" sheetId="1" r:id="rId1"/>
  </sheets>
  <definedNames>
    <definedName name="_xlnm.Print_Area" localSheetId="0">'28.Sa Thầy'!$A$1:$L$101</definedName>
    <definedName name="_xlnm.Print_Titles" localSheetId="0">'28.Sa Thầy'!$3:$4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4" i="1"/>
  <c r="I45" i="1"/>
  <c r="I48" i="1"/>
  <c r="I51" i="1"/>
  <c r="I52" i="1"/>
  <c r="I53" i="1"/>
  <c r="I54" i="1"/>
  <c r="I55" i="1"/>
  <c r="I57" i="1"/>
  <c r="I59" i="1"/>
  <c r="I60" i="1"/>
  <c r="I62" i="1"/>
  <c r="I63" i="1"/>
  <c r="I65" i="1"/>
  <c r="I66" i="1"/>
  <c r="I68" i="1"/>
  <c r="I71" i="1"/>
  <c r="I72" i="1"/>
  <c r="I73" i="1"/>
  <c r="I74" i="1"/>
  <c r="I75" i="1"/>
  <c r="I76" i="1"/>
  <c r="I77" i="1"/>
  <c r="I78" i="1"/>
  <c r="I81" i="1"/>
  <c r="I83" i="1"/>
  <c r="I84" i="1"/>
  <c r="I86" i="1"/>
  <c r="I87" i="1"/>
  <c r="I89" i="1"/>
  <c r="I90" i="1"/>
  <c r="I91" i="1"/>
  <c r="I92" i="1"/>
  <c r="I94" i="1"/>
  <c r="I95" i="1"/>
  <c r="I97" i="1"/>
  <c r="I98" i="1"/>
  <c r="I100" i="1"/>
  <c r="I101" i="1"/>
  <c r="I22" i="1"/>
  <c r="G37" i="1"/>
  <c r="G34" i="1"/>
  <c r="G31" i="1"/>
  <c r="G24" i="1" s="1"/>
  <c r="G23" i="1"/>
  <c r="G28" i="1"/>
  <c r="AM43" i="1"/>
  <c r="AL43" i="1"/>
  <c r="AK43" i="1"/>
  <c r="K92" i="1"/>
  <c r="M92" i="1" s="1"/>
  <c r="M86" i="1"/>
  <c r="M87" i="1"/>
  <c r="M89" i="1"/>
  <c r="M90" i="1"/>
  <c r="M91" i="1"/>
  <c r="G22" i="1" l="1"/>
  <c r="K54" i="1"/>
  <c r="K52" i="1"/>
  <c r="K36" i="1"/>
  <c r="K48" i="1"/>
  <c r="H54" i="1"/>
  <c r="H52" i="1"/>
  <c r="K63" i="1" l="1"/>
  <c r="L63" i="1" s="1"/>
  <c r="K62" i="1"/>
  <c r="K55" i="1"/>
  <c r="L55" i="1" s="1"/>
  <c r="L9" i="1"/>
  <c r="L10" i="1"/>
  <c r="L11" i="1"/>
  <c r="L13" i="1"/>
  <c r="L14" i="1"/>
  <c r="L15" i="1"/>
  <c r="L16" i="1"/>
  <c r="L17" i="1"/>
  <c r="L18" i="1"/>
  <c r="L19" i="1"/>
  <c r="L27" i="1"/>
  <c r="L29" i="1"/>
  <c r="L30" i="1"/>
  <c r="L32" i="1"/>
  <c r="L35" i="1"/>
  <c r="L36" i="1"/>
  <c r="L39" i="1"/>
  <c r="L40" i="1"/>
  <c r="L41" i="1"/>
  <c r="L42" i="1"/>
  <c r="L44" i="1"/>
  <c r="L45" i="1"/>
  <c r="L48" i="1"/>
  <c r="L51" i="1"/>
  <c r="L52" i="1"/>
  <c r="L53" i="1"/>
  <c r="L54" i="1"/>
  <c r="L57" i="1"/>
  <c r="L59" i="1"/>
  <c r="L62" i="1"/>
  <c r="L65" i="1"/>
  <c r="L66" i="1"/>
  <c r="L68" i="1"/>
  <c r="L73" i="1"/>
  <c r="L74" i="1"/>
  <c r="L75" i="1"/>
  <c r="L76" i="1"/>
  <c r="L77" i="1"/>
  <c r="L78" i="1"/>
  <c r="L81" i="1"/>
  <c r="L83" i="1"/>
  <c r="L84" i="1"/>
  <c r="L86" i="1"/>
  <c r="L87" i="1"/>
  <c r="L89" i="1"/>
  <c r="L90" i="1"/>
  <c r="L91" i="1"/>
  <c r="L92" i="1"/>
  <c r="L94" i="1"/>
  <c r="L95" i="1"/>
  <c r="L97" i="1"/>
  <c r="L98" i="1"/>
  <c r="L100" i="1"/>
  <c r="L101" i="1"/>
  <c r="M52" i="1" l="1"/>
  <c r="M45" i="1"/>
  <c r="M40" i="1"/>
  <c r="K37" i="1"/>
  <c r="L37" i="1" s="1"/>
  <c r="K31" i="1"/>
  <c r="L31" i="1" s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7" i="1"/>
  <c r="M30" i="1"/>
  <c r="M36" i="1"/>
  <c r="M39" i="1"/>
  <c r="M41" i="1"/>
  <c r="M44" i="1"/>
  <c r="M48" i="1"/>
  <c r="M51" i="1"/>
  <c r="M53" i="1"/>
  <c r="M54" i="1"/>
  <c r="M62" i="1"/>
  <c r="M73" i="1"/>
  <c r="M74" i="1"/>
  <c r="M75" i="1"/>
  <c r="M76" i="1"/>
  <c r="M77" i="1"/>
  <c r="M101" i="1"/>
  <c r="M7" i="1"/>
  <c r="H78" i="1"/>
  <c r="I9" i="1"/>
  <c r="I10" i="1"/>
  <c r="I11" i="1"/>
  <c r="I13" i="1"/>
  <c r="I14" i="1"/>
  <c r="I15" i="1"/>
  <c r="I16" i="1"/>
  <c r="I17" i="1"/>
  <c r="I18" i="1"/>
  <c r="I19" i="1"/>
  <c r="H92" i="1"/>
  <c r="H91" i="1"/>
  <c r="H90" i="1"/>
  <c r="H98" i="1"/>
  <c r="H97" i="1"/>
  <c r="H95" i="1"/>
  <c r="H94" i="1"/>
  <c r="H101" i="1"/>
  <c r="H100" i="1"/>
  <c r="H72" i="1"/>
  <c r="H71" i="1"/>
  <c r="H68" i="1"/>
  <c r="H66" i="1"/>
  <c r="H65" i="1"/>
  <c r="H63" i="1"/>
  <c r="H62" i="1"/>
  <c r="H60" i="1"/>
  <c r="H59" i="1"/>
  <c r="H57" i="1"/>
  <c r="H55" i="1"/>
  <c r="H35" i="1"/>
  <c r="H37" i="1" s="1"/>
  <c r="H32" i="1"/>
  <c r="H29" i="1"/>
  <c r="H31" i="1" s="1"/>
  <c r="H26" i="1"/>
  <c r="H28" i="1" s="1"/>
  <c r="M100" i="1" l="1"/>
  <c r="M83" i="1"/>
  <c r="M35" i="1"/>
  <c r="M32" i="1"/>
  <c r="K24" i="1"/>
  <c r="K71" i="1"/>
  <c r="L71" i="1" s="1"/>
  <c r="K72" i="1"/>
  <c r="L72" i="1" s="1"/>
  <c r="K60" i="1"/>
  <c r="L60" i="1" s="1"/>
  <c r="M65" i="1"/>
  <c r="M84" i="1"/>
  <c r="M63" i="1"/>
  <c r="M37" i="1"/>
  <c r="K26" i="1"/>
  <c r="L26" i="1" s="1"/>
  <c r="M98" i="1"/>
  <c r="M97" i="1"/>
  <c r="M59" i="1"/>
  <c r="M31" i="1"/>
  <c r="M66" i="1"/>
  <c r="M29" i="1"/>
  <c r="M95" i="1"/>
  <c r="M81" i="1"/>
  <c r="M57" i="1"/>
  <c r="H34" i="1"/>
  <c r="M94" i="1"/>
  <c r="M78" i="1"/>
  <c r="M68" i="1"/>
  <c r="M55" i="1"/>
  <c r="H23" i="1"/>
  <c r="H24" i="1"/>
  <c r="M24" i="1" s="1"/>
  <c r="F23" i="1"/>
  <c r="F24" i="1"/>
  <c r="P65" i="1"/>
  <c r="O65" i="1"/>
  <c r="N65" i="1"/>
  <c r="P50" i="1"/>
  <c r="O50" i="1"/>
  <c r="N50" i="1"/>
  <c r="P38" i="1"/>
  <c r="O38" i="1"/>
  <c r="N38" i="1"/>
  <c r="P25" i="1"/>
  <c r="O25" i="1"/>
  <c r="N25" i="1"/>
  <c r="I21" i="1"/>
  <c r="G12" i="1"/>
  <c r="G17" i="1" s="1"/>
  <c r="F12" i="1"/>
  <c r="G8" i="1"/>
  <c r="F8" i="1"/>
  <c r="J91" i="1"/>
  <c r="J90" i="1"/>
  <c r="J89" i="1"/>
  <c r="J86" i="1"/>
  <c r="J84" i="1"/>
  <c r="J83" i="1"/>
  <c r="J81" i="1"/>
  <c r="J72" i="1"/>
  <c r="J71" i="1"/>
  <c r="J68" i="1"/>
  <c r="J66" i="1"/>
  <c r="J65" i="1"/>
  <c r="J63" i="1"/>
  <c r="J62" i="1"/>
  <c r="J60" i="1"/>
  <c r="J59" i="1"/>
  <c r="J57" i="1"/>
  <c r="J55" i="1"/>
  <c r="J54" i="1"/>
  <c r="J52" i="1"/>
  <c r="J51" i="1"/>
  <c r="J48" i="1"/>
  <c r="J44" i="1"/>
  <c r="J42" i="1"/>
  <c r="J41" i="1"/>
  <c r="J39" i="1"/>
  <c r="J37" i="1"/>
  <c r="J36" i="1"/>
  <c r="J35" i="1"/>
  <c r="J34" i="1"/>
  <c r="J33" i="1"/>
  <c r="J32" i="1"/>
  <c r="J31" i="1"/>
  <c r="J30" i="1"/>
  <c r="J29" i="1"/>
  <c r="J28" i="1"/>
  <c r="J27" i="1"/>
  <c r="J26" i="1"/>
  <c r="E24" i="1"/>
  <c r="J24" i="1" s="1"/>
  <c r="E23" i="1"/>
  <c r="J23" i="1" s="1"/>
  <c r="D22" i="1"/>
  <c r="M71" i="1" l="1"/>
  <c r="M72" i="1"/>
  <c r="I12" i="1"/>
  <c r="L12" i="1"/>
  <c r="M60" i="1"/>
  <c r="I8" i="1"/>
  <c r="L8" i="1"/>
  <c r="F22" i="1"/>
  <c r="L24" i="1"/>
  <c r="M26" i="1"/>
  <c r="K28" i="1"/>
  <c r="L28" i="1" s="1"/>
  <c r="Q25" i="1"/>
  <c r="Q38" i="1"/>
  <c r="Q50" i="1"/>
  <c r="H22" i="1"/>
  <c r="Q65" i="1"/>
  <c r="G19" i="1"/>
  <c r="E22" i="1"/>
  <c r="G18" i="1"/>
  <c r="M28" i="1" l="1"/>
  <c r="K23" i="1"/>
  <c r="L23" i="1" s="1"/>
  <c r="G16" i="1"/>
  <c r="J22" i="1"/>
  <c r="M23" i="1" l="1"/>
  <c r="K22" i="1"/>
  <c r="M22" i="1" l="1"/>
  <c r="L22" i="1"/>
  <c r="L33" i="1"/>
  <c r="M33" i="1"/>
  <c r="M34" i="1"/>
  <c r="L34" i="1"/>
</calcChain>
</file>

<file path=xl/sharedStrings.xml><?xml version="1.0" encoding="utf-8"?>
<sst xmlns="http://schemas.openxmlformats.org/spreadsheetml/2006/main" count="214" uniqueCount="126">
  <si>
    <t>TT</t>
  </si>
  <si>
    <t xml:space="preserve">CHỈ TIÊU CHỦ YẾU
</t>
  </si>
  <si>
    <t>Đơn vị
tính</t>
  </si>
  <si>
    <t>Thực hiện năm 2024</t>
  </si>
  <si>
    <t>Kế hoạch năm 2025</t>
  </si>
  <si>
    <t>KH 2025/
 TH 2024
(%)</t>
  </si>
  <si>
    <t>A</t>
  </si>
  <si>
    <t>CHỈ TIÊU KINH TẾ CHỦ YẾU</t>
  </si>
  <si>
    <t>Nông nghiệp</t>
  </si>
  <si>
    <t xml:space="preserve"> - Sản lượng lương thực cây có hạt</t>
  </si>
  <si>
    <t>Tấn</t>
  </si>
  <si>
    <t xml:space="preserve"> - Một số cây trồng chủ yếu</t>
  </si>
  <si>
    <t xml:space="preserve"> + Lúa: Diện tích</t>
  </si>
  <si>
    <t>Ha</t>
  </si>
  <si>
    <t xml:space="preserve">            Năng suất</t>
  </si>
  <si>
    <t>Tạ/ha</t>
  </si>
  <si>
    <t xml:space="preserve">            Sản lượng</t>
  </si>
  <si>
    <t xml:space="preserve"> + Ngô: Diện tích</t>
  </si>
  <si>
    <t xml:space="preserve">             Năng suất</t>
  </si>
  <si>
    <t xml:space="preserve">             Sản lượng</t>
  </si>
  <si>
    <t xml:space="preserve"> + Sắn: Diện tích</t>
  </si>
  <si>
    <t xml:space="preserve"> + Mía: Diện tích</t>
  </si>
  <si>
    <t xml:space="preserve"> - Cây lâu năm</t>
  </si>
  <si>
    <t xml:space="preserve">  + Cây ăn quả các loại</t>
  </si>
  <si>
    <t>Trong đó trồng mới</t>
  </si>
  <si>
    <t xml:space="preserve">  + Cây Mắc ca</t>
  </si>
  <si>
    <t xml:space="preserve">  - Cây công nghiệp</t>
  </si>
  <si>
    <t xml:space="preserve">    + Cà phê </t>
  </si>
  <si>
    <t xml:space="preserve">    Cà phê xứ lạnh</t>
  </si>
  <si>
    <t xml:space="preserve">    + Cao su</t>
  </si>
  <si>
    <t xml:space="preserve"> + Đàn trâu</t>
  </si>
  <si>
    <t>Con</t>
  </si>
  <si>
    <t xml:space="preserve"> + Đàn bò</t>
  </si>
  <si>
    <t xml:space="preserve">    Tỷ trọng bò lai</t>
  </si>
  <si>
    <t>%</t>
  </si>
  <si>
    <t xml:space="preserve"> + Đàn lợn</t>
  </si>
  <si>
    <t xml:space="preserve"> + Sản lượng thịt hơi xuất chuồng</t>
  </si>
  <si>
    <t>Lâm nghiệp</t>
  </si>
  <si>
    <t>- Trồng mới rừng tập trung</t>
  </si>
  <si>
    <t>Trong đó: + Trồng rừng phòng hộ</t>
  </si>
  <si>
    <t>"</t>
  </si>
  <si>
    <t xml:space="preserve">               + Trồng rừng sản xuất</t>
  </si>
  <si>
    <t xml:space="preserve"> - Diện tích rừng trong Quy hoạch 3 loại rừng</t>
  </si>
  <si>
    <t>Thuỷ sản</t>
  </si>
  <si>
    <t xml:space="preserve"> - Sản lượng thuỷ sản đánh bắt</t>
  </si>
  <si>
    <t xml:space="preserve"> - Sản lượng thuỷ sản nuôi trồng</t>
  </si>
  <si>
    <t xml:space="preserve"> - Diện tích nuôi trồng</t>
  </si>
  <si>
    <t>Thủy lợi</t>
  </si>
  <si>
    <t xml:space="preserve"> - Tổng diện tích được tưới</t>
  </si>
  <si>
    <t xml:space="preserve">   Trong đó: Tưới bằng công trình kiên cố</t>
  </si>
  <si>
    <t>B</t>
  </si>
  <si>
    <t>I</t>
  </si>
  <si>
    <t>Giáo dục và đào tạo</t>
  </si>
  <si>
    <t xml:space="preserve"> Giáo dục mầm non công lập</t>
  </si>
  <si>
    <t>Cháu</t>
  </si>
  <si>
    <t xml:space="preserve"> Giáo dục phổ thông công lập</t>
  </si>
  <si>
    <t xml:space="preserve"> - Tiểu học</t>
  </si>
  <si>
    <t>Học sinh</t>
  </si>
  <si>
    <t xml:space="preserve"> - Trung học cơ sở</t>
  </si>
  <si>
    <t>II</t>
  </si>
  <si>
    <t>Y tế</t>
  </si>
  <si>
    <t>Dân số trung bình</t>
  </si>
  <si>
    <t>Người</t>
  </si>
  <si>
    <t>III</t>
  </si>
  <si>
    <t>Lao động, việc làm, giảm nghèo</t>
  </si>
  <si>
    <t>Tổng số hộ</t>
  </si>
  <si>
    <t>Hộ</t>
  </si>
  <si>
    <t>Số hộ nghèo</t>
  </si>
  <si>
    <t>Số hộ nghèo giảm trong năm</t>
  </si>
  <si>
    <t>Tỷ lệ hộ nghèo theo chuẩn mới Quốc gia</t>
  </si>
  <si>
    <t>So sánh (%)</t>
  </si>
  <si>
    <t>Tốc độ tăng trưởng tổng giá trị sản xuất trên địa bàn</t>
  </si>
  <si>
    <t>Thu nhập bình quân đầu người</t>
  </si>
  <si>
    <t>Tổng số hợp tác xã</t>
  </si>
  <si>
    <t>Số hợp tác xã thành lập mới</t>
  </si>
  <si>
    <t>HTX</t>
  </si>
  <si>
    <t>Tỷ lệ bao phủ bảo hiểm y tế</t>
  </si>
  <si>
    <t>IV</t>
  </si>
  <si>
    <t>Văn hóa, thể thao, thông tin</t>
  </si>
  <si>
    <t>Tỷ lệ thôn, làng có nhà văn hóa</t>
  </si>
  <si>
    <t>Tỷ lệ thôn, làng, tổ dân phố đạt danh hiệu văn hóa</t>
  </si>
  <si>
    <t>Tý lệ rác thải sinh hoạt (ở đô thị và nông thôn) được thu gom và xử lý</t>
  </si>
  <si>
    <t>Tỷ lệ hộ gia đình ở đô thị sử dụng nước sạch</t>
  </si>
  <si>
    <t>C</t>
  </si>
  <si>
    <t>CHỈ TIÊU QUỐC PHÒNG, AN NINH</t>
  </si>
  <si>
    <t>D</t>
  </si>
  <si>
    <t>CHỈ TIÊU VĂN HÓA - XÃ HỘI</t>
  </si>
  <si>
    <t>CHỈ TIÊU MÔI TRƯỜNG</t>
  </si>
  <si>
    <t>Tỷ lệ thôn, làng mạnh về phong trào toàn dân bảo vệ an ninh Tổ quốc</t>
  </si>
  <si>
    <t>Tỷ lệ thôn, làng, khu dân cư, cơ quan, trường học đạt tiêu chuẩn an toàn về an ninh trật tự</t>
  </si>
  <si>
    <t>Tỷ đồng</t>
  </si>
  <si>
    <t>-</t>
  </si>
  <si>
    <t>Nông, lâm, thủy sản</t>
  </si>
  <si>
    <t>Công nghiệp - xây dựng</t>
  </si>
  <si>
    <t>Thương mại - dịch vụ</t>
  </si>
  <si>
    <t>Cơ cấu tổng giá trị sản xuất</t>
  </si>
  <si>
    <t>Công nghiệp, xây dựng</t>
  </si>
  <si>
    <t>10-11</t>
  </si>
  <si>
    <t>57-58</t>
  </si>
  <si>
    <t>32-33</t>
  </si>
  <si>
    <t>Giá trị tổng giá trị sản xuất trên địa bàn (Theo giá so sánh năm 2010)</t>
  </si>
  <si>
    <t>Giá trị tổng giá trị sản xuất trên địa bàn (Theo giá hiện hành)</t>
  </si>
  <si>
    <t>1.1</t>
  </si>
  <si>
    <t>1.2</t>
  </si>
  <si>
    <t>1.3</t>
  </si>
  <si>
    <t>Thu ngân sách nhà nước trên địa bàn</t>
  </si>
  <si>
    <t>Tr.đồng</t>
  </si>
  <si>
    <t>Tổng chi ngân sách địa phương</t>
  </si>
  <si>
    <t>Tr.đồng/người</t>
  </si>
  <si>
    <t xml:space="preserve"> - Đàn gia súc</t>
  </si>
  <si>
    <t>UTH năm 2025</t>
  </si>
  <si>
    <t>8=7/5</t>
  </si>
  <si>
    <t>Dự kiến Kế hoạch 2026</t>
  </si>
  <si>
    <t xml:space="preserve">                     + Ngô</t>
  </si>
  <si>
    <t>10=9/7</t>
  </si>
  <si>
    <t>So sánh kế hoạch 2025 (%)</t>
  </si>
  <si>
    <t>So sánh UTH 2025 (%)</t>
  </si>
  <si>
    <t>10=9/5</t>
  </si>
  <si>
    <r>
      <t xml:space="preserve"> </t>
    </r>
    <r>
      <rPr>
        <i/>
        <sz val="12"/>
        <rFont val="Times New Roman"/>
        <family val="1"/>
      </rPr>
      <t xml:space="preserve"> Trong đó:</t>
    </r>
    <r>
      <rPr>
        <sz val="12"/>
        <rFont val="Times New Roman"/>
        <family val="1"/>
      </rPr>
      <t xml:space="preserve">  + Lúa</t>
    </r>
  </si>
  <si>
    <r>
      <t xml:space="preserve">  Trong đó: +</t>
    </r>
    <r>
      <rPr>
        <sz val="12"/>
        <rFont val="Times New Roman"/>
        <family val="1"/>
      </rPr>
      <t xml:space="preserve"> Rừng phòng hộ</t>
    </r>
  </si>
  <si>
    <r>
      <t xml:space="preserve">                 </t>
    </r>
    <r>
      <rPr>
        <sz val="12"/>
        <rFont val="Times New Roman"/>
        <family val="1"/>
      </rPr>
      <t>+ Rừng sản xuất</t>
    </r>
  </si>
  <si>
    <r>
      <t xml:space="preserve">                 </t>
    </r>
    <r>
      <rPr>
        <sz val="12"/>
        <rFont val="Times New Roman"/>
        <family val="1"/>
      </rPr>
      <t>+ Rừng đặc dụng</t>
    </r>
  </si>
  <si>
    <r>
      <t xml:space="preserve">   </t>
    </r>
    <r>
      <rPr>
        <i/>
        <sz val="12"/>
        <rFont val="Times New Roman"/>
        <family val="1"/>
      </rPr>
      <t>Trong đó</t>
    </r>
    <r>
      <rPr>
        <sz val="12"/>
        <rFont val="Times New Roman"/>
        <family val="1"/>
      </rPr>
      <t>: Tôm nuôi</t>
    </r>
  </si>
  <si>
    <r>
      <t xml:space="preserve">   </t>
    </r>
    <r>
      <rPr>
        <i/>
        <sz val="12"/>
        <rFont val="Times New Roman"/>
        <family val="1"/>
      </rPr>
      <t>Trong đó</t>
    </r>
    <r>
      <rPr>
        <sz val="12"/>
        <rFont val="Times New Roman"/>
        <family val="1"/>
      </rPr>
      <t>: Nuôi tôm</t>
    </r>
  </si>
  <si>
    <t>TÌNH HÌNH THỰC HIỆN CÁC CHỈ TIÊU KINH TẾ - XÃ HỘI XÃ SA THẦY THÁNG 10 NĂM 2025</t>
  </si>
  <si>
    <t>Thực hiện đến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</si>
</sst>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\ _₫_-;\-* #,##0.00\ _₫_-;_-* &quot;-&quot;??\ _₫_-;_-@_-"/>
    <numFmt numFmtId="166" formatCode="#,##0.0"/>
    <numFmt numFmtId="167" formatCode="_([$€-2]* #,##0.00_);_([$€-2]* \(#,##0.00\);_([$€-2]* &quot;-&quot;??_)"/>
    <numFmt numFmtId="168" formatCode="_(* #,##0.000_);_(* \(#,##0.000\);_(* &quot;-&quot;??_);_(@_)"/>
    <numFmt numFmtId="169" formatCode="0.0"/>
    <numFmt numFmtId="170" formatCode="_-* #,##0.0\ _₫_-;\-* #,##0.0\ _₫_-;_-* &quot;-&quot;?\ _₫_-;_-@_-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b/>
      <i/>
      <sz val="12"/>
      <name val="Times New Roman"/>
      <family val="1"/>
    </font>
    <font>
      <sz val="13"/>
      <name val=".VnTime"/>
      <family val="2"/>
    </font>
    <font>
      <i/>
      <sz val="10"/>
      <name val="Times New Roman"/>
      <family val="1"/>
    </font>
    <font>
      <b/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8" fontId="6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165" fontId="1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3" fillId="0" borderId="0" xfId="2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top" wrapText="1"/>
    </xf>
    <xf numFmtId="0" fontId="8" fillId="0" borderId="0" xfId="2" applyFont="1" applyAlignment="1">
      <alignment vertical="top" wrapText="1"/>
    </xf>
    <xf numFmtId="0" fontId="5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7" applyFont="1" applyBorder="1" applyAlignment="1">
      <alignment vertical="top" wrapText="1"/>
    </xf>
    <xf numFmtId="0" fontId="7" fillId="0" borderId="1" xfId="7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9" fillId="0" borderId="1" xfId="0" applyFont="1" applyBorder="1" applyAlignment="1">
      <alignment horizontal="justify" vertical="top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169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70" fontId="5" fillId="0" borderId="0" xfId="0" applyNumberFormat="1" applyFont="1" applyAlignment="1">
      <alignment vertical="center"/>
    </xf>
    <xf numFmtId="0" fontId="9" fillId="2" borderId="1" xfId="2" applyFont="1" applyFill="1" applyBorder="1" applyAlignment="1">
      <alignment horizontal="center" vertical="center" wrapText="1"/>
    </xf>
    <xf numFmtId="166" fontId="3" fillId="0" borderId="0" xfId="2" applyNumberFormat="1" applyFont="1" applyAlignment="1">
      <alignment horizontal="center" wrapText="1"/>
    </xf>
    <xf numFmtId="166" fontId="1" fillId="0" borderId="0" xfId="0" applyNumberFormat="1" applyFont="1"/>
    <xf numFmtId="166" fontId="7" fillId="0" borderId="1" xfId="0" applyNumberFormat="1" applyFont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166" fontId="9" fillId="0" borderId="1" xfId="2" applyNumberFormat="1" applyFont="1" applyBorder="1" applyAlignment="1">
      <alignment vertical="top" wrapText="1"/>
    </xf>
    <xf numFmtId="166" fontId="11" fillId="0" borderId="1" xfId="2" applyNumberFormat="1" applyFont="1" applyBorder="1" applyAlignment="1">
      <alignment vertical="top" wrapText="1"/>
    </xf>
    <xf numFmtId="166" fontId="7" fillId="0" borderId="1" xfId="0" applyNumberFormat="1" applyFont="1" applyBorder="1" applyAlignment="1">
      <alignment vertical="center"/>
    </xf>
    <xf numFmtId="166" fontId="7" fillId="0" borderId="1" xfId="0" applyNumberFormat="1" applyFont="1" applyBorder="1"/>
    <xf numFmtId="166" fontId="7" fillId="0" borderId="1" xfId="11" applyNumberFormat="1" applyFont="1" applyFill="1" applyBorder="1" applyAlignment="1">
      <alignment horizontal="right" vertical="center" wrapText="1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 wrapText="1"/>
    </xf>
    <xf numFmtId="166" fontId="1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166" fontId="7" fillId="2" borderId="1" xfId="16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/>
    </xf>
    <xf numFmtId="166" fontId="11" fillId="0" borderId="1" xfId="16" applyNumberFormat="1" applyFont="1" applyBorder="1" applyAlignment="1">
      <alignment horizontal="right" vertical="center" wrapText="1"/>
    </xf>
    <xf numFmtId="166" fontId="1" fillId="0" borderId="1" xfId="16" applyNumberFormat="1" applyBorder="1" applyAlignment="1">
      <alignment horizontal="right" vertical="center" wrapText="1"/>
    </xf>
    <xf numFmtId="166" fontId="11" fillId="2" borderId="1" xfId="16" applyNumberFormat="1" applyFont="1" applyFill="1" applyBorder="1" applyAlignment="1">
      <alignment horizontal="right" vertical="center" wrapText="1"/>
    </xf>
    <xf numFmtId="166" fontId="1" fillId="2" borderId="1" xfId="16" applyNumberFormat="1" applyFill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/>
    </xf>
    <xf numFmtId="166" fontId="1" fillId="0" borderId="1" xfId="1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horizontal="right" vertical="center"/>
    </xf>
    <xf numFmtId="166" fontId="1" fillId="0" borderId="1" xfId="1" applyNumberFormat="1" applyFont="1" applyFill="1" applyBorder="1" applyAlignment="1">
      <alignment horizontal="right" vertical="center"/>
    </xf>
    <xf numFmtId="166" fontId="1" fillId="0" borderId="1" xfId="11" applyNumberFormat="1" applyFont="1" applyFill="1" applyBorder="1" applyAlignment="1">
      <alignment horizontal="right" vertical="center" wrapText="1"/>
    </xf>
    <xf numFmtId="166" fontId="1" fillId="0" borderId="1" xfId="13" applyNumberFormat="1" applyBorder="1" applyAlignment="1">
      <alignment vertical="center" wrapText="1"/>
    </xf>
    <xf numFmtId="166" fontId="7" fillId="0" borderId="1" xfId="15" applyNumberFormat="1" applyFont="1" applyBorder="1" applyAlignment="1">
      <alignment vertical="center" wrapText="1"/>
    </xf>
    <xf numFmtId="166" fontId="1" fillId="0" borderId="1" xfId="15" applyNumberFormat="1" applyBorder="1" applyAlignment="1">
      <alignment vertical="center" wrapText="1"/>
    </xf>
    <xf numFmtId="166" fontId="9" fillId="2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2" borderId="1" xfId="16" applyNumberFormat="1" applyFill="1" applyBorder="1" applyAlignment="1">
      <alignment horizontal="right" vertical="center"/>
    </xf>
    <xf numFmtId="166" fontId="1" fillId="0" borderId="1" xfId="0" applyNumberFormat="1" applyFont="1" applyBorder="1"/>
    <xf numFmtId="166" fontId="1" fillId="0" borderId="1" xfId="0" applyNumberFormat="1" applyFont="1" applyBorder="1" applyAlignment="1">
      <alignment horizontal="center" vertical="center"/>
    </xf>
    <xf numFmtId="0" fontId="11" fillId="0" borderId="1" xfId="16" quotePrefix="1" applyFont="1" applyBorder="1" applyAlignment="1">
      <alignment horizontal="center" vertical="center" wrapText="1"/>
    </xf>
    <xf numFmtId="0" fontId="11" fillId="0" borderId="1" xfId="16" applyFont="1" applyBorder="1" applyAlignment="1">
      <alignment horizontal="justify" vertical="center" wrapText="1"/>
    </xf>
    <xf numFmtId="0" fontId="11" fillId="0" borderId="1" xfId="16" applyFont="1" applyBorder="1" applyAlignment="1">
      <alignment horizontal="center" vertical="center" wrapText="1"/>
    </xf>
    <xf numFmtId="0" fontId="1" fillId="0" borderId="1" xfId="16" quotePrefix="1" applyBorder="1" applyAlignment="1">
      <alignment horizontal="center" vertical="center"/>
    </xf>
    <xf numFmtId="0" fontId="1" fillId="0" borderId="1" xfId="16" applyBorder="1" applyAlignment="1">
      <alignment horizontal="justify" vertical="center" wrapText="1"/>
    </xf>
    <xf numFmtId="0" fontId="1" fillId="0" borderId="1" xfId="16" quotePrefix="1" applyBorder="1" applyAlignment="1">
      <alignment horizontal="center" vertical="center" wrapText="1"/>
    </xf>
    <xf numFmtId="0" fontId="11" fillId="0" borderId="1" xfId="16" applyFont="1" applyBorder="1" applyAlignment="1">
      <alignment horizontal="center" vertical="center"/>
    </xf>
    <xf numFmtId="49" fontId="11" fillId="0" borderId="1" xfId="16" applyNumberFormat="1" applyFont="1" applyBorder="1" applyAlignment="1">
      <alignment horizontal="justify" vertical="center" wrapText="1"/>
    </xf>
    <xf numFmtId="166" fontId="14" fillId="0" borderId="1" xfId="0" applyNumberFormat="1" applyFont="1" applyBorder="1" applyAlignment="1">
      <alignment horizontal="right" vertical="center"/>
    </xf>
    <xf numFmtId="49" fontId="1" fillId="0" borderId="1" xfId="16" applyNumberFormat="1" applyBorder="1" applyAlignment="1">
      <alignment horizontal="justify" vertical="center" wrapText="1"/>
    </xf>
    <xf numFmtId="0" fontId="1" fillId="0" borderId="1" xfId="16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6" fontId="1" fillId="0" borderId="1" xfId="3" applyNumberFormat="1" applyBorder="1" applyAlignment="1">
      <alignment horizontal="right" vertical="center"/>
    </xf>
    <xf numFmtId="166" fontId="1" fillId="0" borderId="1" xfId="1" applyNumberFormat="1" applyFont="1" applyBorder="1" applyAlignment="1">
      <alignment horizontal="right" vertical="center"/>
    </xf>
    <xf numFmtId="166" fontId="1" fillId="0" borderId="1" xfId="4" applyNumberFormat="1" applyBorder="1" applyAlignment="1">
      <alignment horizontal="right" vertical="center"/>
    </xf>
    <xf numFmtId="166" fontId="1" fillId="0" borderId="1" xfId="5" applyNumberFormat="1" applyBorder="1" applyAlignment="1">
      <alignment horizontal="right" vertical="center"/>
    </xf>
    <xf numFmtId="166" fontId="1" fillId="0" borderId="1" xfId="6" applyNumberFormat="1" applyBorder="1" applyAlignment="1">
      <alignment horizontal="right" vertical="center"/>
    </xf>
    <xf numFmtId="0" fontId="1" fillId="0" borderId="1" xfId="7" applyBorder="1" applyAlignment="1">
      <alignment horizontal="center" vertical="top" wrapText="1"/>
    </xf>
    <xf numFmtId="0" fontId="1" fillId="0" borderId="1" xfId="7" applyBorder="1" applyAlignment="1">
      <alignment vertical="top" wrapText="1"/>
    </xf>
    <xf numFmtId="166" fontId="1" fillId="0" borderId="1" xfId="8" applyNumberFormat="1" applyBorder="1" applyAlignment="1">
      <alignment horizontal="right" vertical="center"/>
    </xf>
    <xf numFmtId="166" fontId="1" fillId="0" borderId="1" xfId="9" applyNumberFormat="1" applyBorder="1" applyAlignment="1">
      <alignment horizontal="right" vertical="center"/>
    </xf>
    <xf numFmtId="166" fontId="1" fillId="0" borderId="1" xfId="1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66" fontId="1" fillId="2" borderId="1" xfId="11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vertical="center"/>
    </xf>
    <xf numFmtId="166" fontId="1" fillId="2" borderId="1" xfId="1" applyNumberFormat="1" applyFont="1" applyFill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6" fontId="1" fillId="0" borderId="1" xfId="1" applyNumberFormat="1" applyFont="1" applyFill="1" applyBorder="1"/>
    <xf numFmtId="166" fontId="1" fillId="0" borderId="1" xfId="1" applyNumberFormat="1" applyFont="1" applyBorder="1" applyAlignment="1">
      <alignment horizontal="right" vertical="center" wrapText="1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vertical="center" wrapText="1"/>
    </xf>
    <xf numFmtId="166" fontId="1" fillId="0" borderId="1" xfId="12" applyNumberFormat="1" applyBorder="1" applyAlignment="1">
      <alignment vertical="center" wrapText="1"/>
    </xf>
    <xf numFmtId="166" fontId="7" fillId="0" borderId="1" xfId="14" applyNumberFormat="1" applyFont="1" applyBorder="1" applyAlignment="1">
      <alignment vertical="center" wrapText="1"/>
    </xf>
    <xf numFmtId="166" fontId="1" fillId="0" borderId="1" xfId="14" applyNumberFormat="1" applyBorder="1" applyAlignment="1">
      <alignment vertical="center" wrapText="1"/>
    </xf>
    <xf numFmtId="0" fontId="9" fillId="2" borderId="1" xfId="19" applyFont="1" applyFill="1" applyBorder="1" applyAlignment="1">
      <alignment horizontal="justify" vertical="center" wrapText="1"/>
    </xf>
    <xf numFmtId="0" fontId="9" fillId="2" borderId="1" xfId="18" applyFont="1" applyFill="1" applyBorder="1" applyAlignment="1">
      <alignment horizontal="center" vertical="center"/>
    </xf>
    <xf numFmtId="166" fontId="1" fillId="2" borderId="1" xfId="14" applyNumberFormat="1" applyFill="1" applyBorder="1" applyAlignment="1">
      <alignment vertical="center" wrapText="1"/>
    </xf>
    <xf numFmtId="166" fontId="1" fillId="2" borderId="1" xfId="15" applyNumberFormat="1" applyFill="1" applyBorder="1" applyAlignment="1">
      <alignment vertical="center" wrapText="1"/>
    </xf>
    <xf numFmtId="166" fontId="1" fillId="2" borderId="1" xfId="2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top" wrapText="1"/>
    </xf>
    <xf numFmtId="9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6" fontId="9" fillId="2" borderId="1" xfId="16" applyNumberFormat="1" applyFont="1" applyFill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166" fontId="9" fillId="2" borderId="3" xfId="16" applyNumberFormat="1" applyFont="1" applyFill="1" applyBorder="1" applyAlignment="1">
      <alignment horizontal="center" vertical="center" wrapText="1"/>
    </xf>
    <xf numFmtId="166" fontId="9" fillId="2" borderId="2" xfId="16" applyNumberFormat="1" applyFont="1" applyFill="1" applyBorder="1" applyAlignment="1">
      <alignment horizontal="center" vertical="center" wrapText="1"/>
    </xf>
    <xf numFmtId="164" fontId="2" fillId="0" borderId="0" xfId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</cellXfs>
  <cellStyles count="21">
    <cellStyle name="Comma" xfId="1" builtinId="3"/>
    <cellStyle name="Comma 2" xfId="20" xr:uid="{00000000-0005-0000-0000-000001000000}"/>
    <cellStyle name="Comma_thuy loi 2016" xfId="11" xr:uid="{00000000-0005-0000-0000-000002000000}"/>
    <cellStyle name="Normal" xfId="0" builtinId="0"/>
    <cellStyle name="Normal 12" xfId="3" xr:uid="{00000000-0005-0000-0000-000004000000}"/>
    <cellStyle name="Normal 13" xfId="19" xr:uid="{00000000-0005-0000-0000-000005000000}"/>
    <cellStyle name="Normal 14" xfId="4" xr:uid="{00000000-0005-0000-0000-000006000000}"/>
    <cellStyle name="Normal 18" xfId="5" xr:uid="{00000000-0005-0000-0000-000007000000}"/>
    <cellStyle name="Normal 19" xfId="6" xr:uid="{00000000-0005-0000-0000-000008000000}"/>
    <cellStyle name="Normal 20" xfId="9" xr:uid="{00000000-0005-0000-0000-000009000000}"/>
    <cellStyle name="Normal 21" xfId="10" xr:uid="{00000000-0005-0000-0000-00000A000000}"/>
    <cellStyle name="Normal 24" xfId="8" xr:uid="{00000000-0005-0000-0000-00000B000000}"/>
    <cellStyle name="Normal 3_17 bieu (hung cap nhap)" xfId="16" xr:uid="{00000000-0005-0000-0000-00000C000000}"/>
    <cellStyle name="Normal 35" xfId="12" xr:uid="{00000000-0005-0000-0000-00000D000000}"/>
    <cellStyle name="Normal 37" xfId="14" xr:uid="{00000000-0005-0000-0000-00000E000000}"/>
    <cellStyle name="Normal 39" xfId="13" xr:uid="{00000000-0005-0000-0000-00000F000000}"/>
    <cellStyle name="Normal 4" xfId="7" xr:uid="{00000000-0005-0000-0000-000010000000}"/>
    <cellStyle name="Normal 40" xfId="15" xr:uid="{00000000-0005-0000-0000-000011000000}"/>
    <cellStyle name="Normal 7" xfId="17" xr:uid="{00000000-0005-0000-0000-000012000000}"/>
    <cellStyle name="Normal_Sheet1" xfId="2" xr:uid="{00000000-0005-0000-0000-000013000000}"/>
    <cellStyle name="Normal_UOC KQ 2014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AM103"/>
  <sheetViews>
    <sheetView showZeros="0" tabSelected="1" view="pageBreakPreview" zoomScale="85" zoomScaleNormal="85" zoomScaleSheetLayoutView="85" workbookViewId="0">
      <pane ySplit="4" topLeftCell="A5" activePane="bottomLeft" state="frozen"/>
      <selection activeCell="B1" sqref="B1"/>
      <selection pane="bottomLeft" activeCell="G100" sqref="G99:G100"/>
    </sheetView>
  </sheetViews>
  <sheetFormatPr defaultColWidth="9" defaultRowHeight="15.6" outlineLevelRow="1" x14ac:dyDescent="0.3"/>
  <cols>
    <col min="1" max="1" width="4" style="1" customWidth="1"/>
    <col min="2" max="2" width="36.5" style="1" customWidth="1"/>
    <col min="3" max="3" width="8.3984375" style="12" customWidth="1"/>
    <col min="4" max="4" width="9.5" style="37" customWidth="1"/>
    <col min="5" max="5" width="11.19921875" style="37" hidden="1" customWidth="1"/>
    <col min="6" max="6" width="10.69921875" style="37" customWidth="1"/>
    <col min="7" max="7" width="9.59765625" style="37" customWidth="1"/>
    <col min="8" max="8" width="9.59765625" style="37" hidden="1" customWidth="1"/>
    <col min="9" max="9" width="10" style="37" customWidth="1"/>
    <col min="10" max="10" width="6.8984375" style="37" hidden="1" customWidth="1"/>
    <col min="11" max="12" width="10" style="50" hidden="1" customWidth="1"/>
    <col min="13" max="13" width="10.19921875" style="49" hidden="1" customWidth="1"/>
    <col min="14" max="35" width="0" style="1" hidden="1" customWidth="1"/>
    <col min="36" max="16384" width="9" style="1"/>
  </cols>
  <sheetData>
    <row r="1" spans="1:13" ht="46.5" customHeight="1" x14ac:dyDescent="0.3">
      <c r="A1" s="126" t="s">
        <v>124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ht="11.25" customHeight="1" x14ac:dyDescent="0.3">
      <c r="A2" s="2"/>
      <c r="B2" s="2"/>
      <c r="C2" s="3"/>
      <c r="D2" s="36"/>
      <c r="E2" s="36"/>
    </row>
    <row r="3" spans="1:13" s="4" customFormat="1" ht="30.75" customHeight="1" x14ac:dyDescent="0.3">
      <c r="A3" s="127" t="s">
        <v>0</v>
      </c>
      <c r="B3" s="127" t="s">
        <v>1</v>
      </c>
      <c r="C3" s="127" t="s">
        <v>2</v>
      </c>
      <c r="D3" s="128" t="s">
        <v>3</v>
      </c>
      <c r="E3" s="120" t="s">
        <v>4</v>
      </c>
      <c r="F3" s="121"/>
      <c r="G3" s="119" t="s">
        <v>125</v>
      </c>
      <c r="H3" s="124" t="s">
        <v>110</v>
      </c>
      <c r="I3" s="124" t="s">
        <v>70</v>
      </c>
      <c r="J3" s="129" t="s">
        <v>5</v>
      </c>
      <c r="K3" s="128" t="s">
        <v>112</v>
      </c>
      <c r="L3" s="124" t="s">
        <v>115</v>
      </c>
      <c r="M3" s="124" t="s">
        <v>116</v>
      </c>
    </row>
    <row r="4" spans="1:13" s="4" customFormat="1" ht="72.75" customHeight="1" x14ac:dyDescent="0.3">
      <c r="A4" s="127"/>
      <c r="B4" s="127"/>
      <c r="C4" s="127"/>
      <c r="D4" s="128"/>
      <c r="E4" s="122"/>
      <c r="F4" s="123"/>
      <c r="G4" s="119"/>
      <c r="H4" s="125"/>
      <c r="I4" s="125"/>
      <c r="J4" s="129"/>
      <c r="K4" s="130"/>
      <c r="L4" s="125"/>
      <c r="M4" s="125"/>
    </row>
    <row r="5" spans="1:13" s="4" customFormat="1" ht="17.25" customHeight="1" x14ac:dyDescent="0.3">
      <c r="A5" s="29">
        <v>1</v>
      </c>
      <c r="B5" s="29">
        <v>2</v>
      </c>
      <c r="C5" s="29">
        <v>3</v>
      </c>
      <c r="D5" s="38">
        <v>4</v>
      </c>
      <c r="E5" s="38">
        <v>4</v>
      </c>
      <c r="F5" s="38">
        <v>5</v>
      </c>
      <c r="G5" s="54">
        <v>6</v>
      </c>
      <c r="H5" s="54">
        <v>7</v>
      </c>
      <c r="I5" s="54" t="s">
        <v>111</v>
      </c>
      <c r="J5" s="39"/>
      <c r="K5" s="51">
        <v>9</v>
      </c>
      <c r="L5" s="51" t="s">
        <v>117</v>
      </c>
      <c r="M5" s="40" t="s">
        <v>114</v>
      </c>
    </row>
    <row r="6" spans="1:13" ht="18.75" customHeight="1" x14ac:dyDescent="0.3">
      <c r="A6" s="14" t="s">
        <v>6</v>
      </c>
      <c r="B6" s="15" t="s">
        <v>7</v>
      </c>
      <c r="C6" s="14"/>
      <c r="D6" s="41"/>
      <c r="E6" s="55"/>
      <c r="F6" s="55"/>
      <c r="G6" s="55"/>
      <c r="H6" s="55"/>
      <c r="I6" s="55"/>
      <c r="J6" s="72"/>
      <c r="K6" s="60"/>
      <c r="L6" s="60"/>
      <c r="M6" s="73"/>
    </row>
    <row r="7" spans="1:13" ht="30.6" customHeight="1" x14ac:dyDescent="0.3">
      <c r="A7" s="16">
        <v>1</v>
      </c>
      <c r="B7" s="15" t="s">
        <v>71</v>
      </c>
      <c r="C7" s="16" t="s">
        <v>34</v>
      </c>
      <c r="D7" s="41"/>
      <c r="E7" s="55"/>
      <c r="F7" s="55">
        <v>12.8</v>
      </c>
      <c r="G7" s="55"/>
      <c r="H7" s="55">
        <v>12.8</v>
      </c>
      <c r="I7" s="55"/>
      <c r="J7" s="72"/>
      <c r="K7" s="60">
        <v>13</v>
      </c>
      <c r="L7" s="55"/>
      <c r="M7" s="55">
        <f t="shared" ref="M7:M20" si="0">K7/H7*100</f>
        <v>101.5625</v>
      </c>
    </row>
    <row r="8" spans="1:13" ht="30.75" hidden="1" customHeight="1" outlineLevel="1" x14ac:dyDescent="0.3">
      <c r="A8" s="74" t="s">
        <v>102</v>
      </c>
      <c r="B8" s="75" t="s">
        <v>100</v>
      </c>
      <c r="C8" s="76" t="s">
        <v>90</v>
      </c>
      <c r="D8" s="41"/>
      <c r="E8" s="55"/>
      <c r="F8" s="56">
        <f>SUM(F9:F11)</f>
        <v>2975.9175506363972</v>
      </c>
      <c r="G8" s="56">
        <f>SUM(G9:G11)</f>
        <v>1782.7016920995568</v>
      </c>
      <c r="H8" s="56"/>
      <c r="I8" s="55">
        <f t="shared" ref="I8:I19" si="1">H8/F8*100</f>
        <v>0</v>
      </c>
      <c r="J8" s="72"/>
      <c r="K8" s="60"/>
      <c r="L8" s="55">
        <f t="shared" ref="L8:L71" si="2">K8/F8*100</f>
        <v>0</v>
      </c>
      <c r="M8" s="55" t="e">
        <f t="shared" si="0"/>
        <v>#DIV/0!</v>
      </c>
    </row>
    <row r="9" spans="1:13" ht="23.25" hidden="1" customHeight="1" outlineLevel="1" x14ac:dyDescent="0.3">
      <c r="A9" s="77" t="s">
        <v>91</v>
      </c>
      <c r="B9" s="78" t="s">
        <v>92</v>
      </c>
      <c r="C9" s="79" t="s">
        <v>90</v>
      </c>
      <c r="D9" s="41"/>
      <c r="E9" s="55"/>
      <c r="F9" s="57">
        <v>319.8088085424842</v>
      </c>
      <c r="G9" s="57">
        <v>207.67583366020341</v>
      </c>
      <c r="H9" s="57"/>
      <c r="I9" s="55">
        <f t="shared" si="1"/>
        <v>0</v>
      </c>
      <c r="J9" s="72"/>
      <c r="K9" s="60"/>
      <c r="L9" s="55">
        <f t="shared" si="2"/>
        <v>0</v>
      </c>
      <c r="M9" s="55" t="e">
        <f t="shared" si="0"/>
        <v>#DIV/0!</v>
      </c>
    </row>
    <row r="10" spans="1:13" ht="21" hidden="1" customHeight="1" outlineLevel="1" x14ac:dyDescent="0.3">
      <c r="A10" s="77" t="s">
        <v>91</v>
      </c>
      <c r="B10" s="78" t="s">
        <v>93</v>
      </c>
      <c r="C10" s="79" t="s">
        <v>90</v>
      </c>
      <c r="D10" s="41"/>
      <c r="E10" s="55"/>
      <c r="F10" s="57">
        <v>1765.1167117750899</v>
      </c>
      <c r="G10" s="57">
        <v>1094.7811540975076</v>
      </c>
      <c r="H10" s="57"/>
      <c r="I10" s="55">
        <f t="shared" si="1"/>
        <v>0</v>
      </c>
      <c r="J10" s="72"/>
      <c r="K10" s="60"/>
      <c r="L10" s="55">
        <f t="shared" si="2"/>
        <v>0</v>
      </c>
      <c r="M10" s="55" t="e">
        <f t="shared" si="0"/>
        <v>#DIV/0!</v>
      </c>
    </row>
    <row r="11" spans="1:13" ht="13.5" hidden="1" customHeight="1" outlineLevel="1" x14ac:dyDescent="0.3">
      <c r="A11" s="77" t="s">
        <v>91</v>
      </c>
      <c r="B11" s="78" t="s">
        <v>94</v>
      </c>
      <c r="C11" s="79" t="s">
        <v>90</v>
      </c>
      <c r="D11" s="41"/>
      <c r="E11" s="55"/>
      <c r="F11" s="57">
        <v>890.99203031882337</v>
      </c>
      <c r="G11" s="57">
        <v>480.24470434184582</v>
      </c>
      <c r="H11" s="57"/>
      <c r="I11" s="55">
        <f t="shared" si="1"/>
        <v>0</v>
      </c>
      <c r="J11" s="72"/>
      <c r="K11" s="60"/>
      <c r="L11" s="55">
        <f t="shared" si="2"/>
        <v>0</v>
      </c>
      <c r="M11" s="55" t="e">
        <f t="shared" si="0"/>
        <v>#DIV/0!</v>
      </c>
    </row>
    <row r="12" spans="1:13" ht="30.75" hidden="1" customHeight="1" outlineLevel="1" x14ac:dyDescent="0.3">
      <c r="A12" s="74" t="s">
        <v>103</v>
      </c>
      <c r="B12" s="75" t="s">
        <v>101</v>
      </c>
      <c r="C12" s="76" t="s">
        <v>90</v>
      </c>
      <c r="D12" s="41"/>
      <c r="E12" s="55"/>
      <c r="F12" s="56">
        <f>SUM(F13:F15)</f>
        <v>5042.224056819301</v>
      </c>
      <c r="G12" s="56">
        <f>SUM(G13:G15)</f>
        <v>3281.5730959362845</v>
      </c>
      <c r="H12" s="56"/>
      <c r="I12" s="55">
        <f t="shared" si="1"/>
        <v>0</v>
      </c>
      <c r="J12" s="72"/>
      <c r="K12" s="60"/>
      <c r="L12" s="55">
        <f t="shared" si="2"/>
        <v>0</v>
      </c>
      <c r="M12" s="55" t="e">
        <f t="shared" si="0"/>
        <v>#DIV/0!</v>
      </c>
    </row>
    <row r="13" spans="1:13" ht="15" hidden="1" customHeight="1" outlineLevel="1" x14ac:dyDescent="0.3">
      <c r="A13" s="77" t="s">
        <v>91</v>
      </c>
      <c r="B13" s="78" t="s">
        <v>92</v>
      </c>
      <c r="C13" s="79" t="s">
        <v>90</v>
      </c>
      <c r="D13" s="41"/>
      <c r="E13" s="55"/>
      <c r="F13" s="57">
        <v>515.17467514244311</v>
      </c>
      <c r="G13" s="57">
        <v>346.58376270207867</v>
      </c>
      <c r="H13" s="57"/>
      <c r="I13" s="55">
        <f t="shared" si="1"/>
        <v>0</v>
      </c>
      <c r="J13" s="72"/>
      <c r="K13" s="60"/>
      <c r="L13" s="55">
        <f t="shared" si="2"/>
        <v>0</v>
      </c>
      <c r="M13" s="55" t="e">
        <f t="shared" si="0"/>
        <v>#DIV/0!</v>
      </c>
    </row>
    <row r="14" spans="1:13" ht="18" hidden="1" customHeight="1" outlineLevel="1" x14ac:dyDescent="0.3">
      <c r="A14" s="77" t="s">
        <v>91</v>
      </c>
      <c r="B14" s="78" t="s">
        <v>93</v>
      </c>
      <c r="C14" s="79" t="s">
        <v>90</v>
      </c>
      <c r="D14" s="41"/>
      <c r="E14" s="55"/>
      <c r="F14" s="57">
        <v>2886.8276773823031</v>
      </c>
      <c r="G14" s="57">
        <v>1989.0242697164069</v>
      </c>
      <c r="H14" s="57"/>
      <c r="I14" s="55">
        <f t="shared" si="1"/>
        <v>0</v>
      </c>
      <c r="J14" s="72"/>
      <c r="K14" s="60"/>
      <c r="L14" s="55">
        <f t="shared" si="2"/>
        <v>0</v>
      </c>
      <c r="M14" s="55" t="e">
        <f t="shared" si="0"/>
        <v>#DIV/0!</v>
      </c>
    </row>
    <row r="15" spans="1:13" ht="18" hidden="1" customHeight="1" outlineLevel="1" x14ac:dyDescent="0.3">
      <c r="A15" s="77" t="s">
        <v>91</v>
      </c>
      <c r="B15" s="78" t="s">
        <v>94</v>
      </c>
      <c r="C15" s="79" t="s">
        <v>90</v>
      </c>
      <c r="D15" s="41"/>
      <c r="E15" s="55"/>
      <c r="F15" s="57">
        <v>1640.2217042945554</v>
      </c>
      <c r="G15" s="57">
        <v>945.96506351779908</v>
      </c>
      <c r="H15" s="57"/>
      <c r="I15" s="55">
        <f t="shared" si="1"/>
        <v>0</v>
      </c>
      <c r="J15" s="72"/>
      <c r="K15" s="60"/>
      <c r="L15" s="55">
        <f t="shared" si="2"/>
        <v>0</v>
      </c>
      <c r="M15" s="55" t="e">
        <f t="shared" si="0"/>
        <v>#DIV/0!</v>
      </c>
    </row>
    <row r="16" spans="1:13" s="25" customFormat="1" ht="18.75" hidden="1" customHeight="1" outlineLevel="1" x14ac:dyDescent="0.3">
      <c r="A16" s="80" t="s">
        <v>104</v>
      </c>
      <c r="B16" s="81" t="s">
        <v>95</v>
      </c>
      <c r="C16" s="76" t="s">
        <v>34</v>
      </c>
      <c r="D16" s="42"/>
      <c r="E16" s="43"/>
      <c r="F16" s="82">
        <v>100</v>
      </c>
      <c r="G16" s="58">
        <f>G17+G18+G19</f>
        <v>100</v>
      </c>
      <c r="H16" s="58"/>
      <c r="I16" s="55">
        <f t="shared" si="1"/>
        <v>0</v>
      </c>
      <c r="J16" s="44"/>
      <c r="K16" s="48"/>
      <c r="L16" s="55">
        <f t="shared" si="2"/>
        <v>0</v>
      </c>
      <c r="M16" s="55" t="e">
        <f t="shared" si="0"/>
        <v>#DIV/0!</v>
      </c>
    </row>
    <row r="17" spans="1:17" ht="20.25" hidden="1" customHeight="1" outlineLevel="1" x14ac:dyDescent="0.3">
      <c r="A17" s="77" t="s">
        <v>91</v>
      </c>
      <c r="B17" s="83" t="s">
        <v>92</v>
      </c>
      <c r="C17" s="84" t="s">
        <v>34</v>
      </c>
      <c r="D17" s="41"/>
      <c r="E17" s="55"/>
      <c r="F17" s="57" t="s">
        <v>97</v>
      </c>
      <c r="G17" s="59">
        <f>G13/$G$12*100</f>
        <v>10.56151280406548</v>
      </c>
      <c r="H17" s="59"/>
      <c r="I17" s="55">
        <f t="shared" si="1"/>
        <v>0</v>
      </c>
      <c r="J17" s="72"/>
      <c r="K17" s="60"/>
      <c r="L17" s="55">
        <f t="shared" si="2"/>
        <v>0</v>
      </c>
      <c r="M17" s="55" t="e">
        <f t="shared" si="0"/>
        <v>#DIV/0!</v>
      </c>
    </row>
    <row r="18" spans="1:17" ht="16.5" hidden="1" customHeight="1" outlineLevel="1" x14ac:dyDescent="0.3">
      <c r="A18" s="77" t="s">
        <v>91</v>
      </c>
      <c r="B18" s="83" t="s">
        <v>96</v>
      </c>
      <c r="C18" s="84" t="s">
        <v>34</v>
      </c>
      <c r="D18" s="41"/>
      <c r="E18" s="55"/>
      <c r="F18" s="57" t="s">
        <v>98</v>
      </c>
      <c r="G18" s="59">
        <f t="shared" ref="G18:G19" si="3">G14/$G$12*100</f>
        <v>60.611914212104637</v>
      </c>
      <c r="H18" s="59"/>
      <c r="I18" s="55" t="e">
        <f t="shared" si="1"/>
        <v>#VALUE!</v>
      </c>
      <c r="J18" s="72"/>
      <c r="K18" s="60"/>
      <c r="L18" s="55" t="e">
        <f t="shared" si="2"/>
        <v>#VALUE!</v>
      </c>
      <c r="M18" s="55" t="e">
        <f t="shared" si="0"/>
        <v>#DIV/0!</v>
      </c>
    </row>
    <row r="19" spans="1:17" ht="18" hidden="1" customHeight="1" outlineLevel="1" x14ac:dyDescent="0.3">
      <c r="A19" s="77" t="s">
        <v>91</v>
      </c>
      <c r="B19" s="78" t="s">
        <v>94</v>
      </c>
      <c r="C19" s="84" t="s">
        <v>34</v>
      </c>
      <c r="D19" s="41"/>
      <c r="E19" s="55"/>
      <c r="F19" s="57" t="s">
        <v>99</v>
      </c>
      <c r="G19" s="59">
        <f t="shared" si="3"/>
        <v>28.826572983829891</v>
      </c>
      <c r="H19" s="59"/>
      <c r="I19" s="55" t="e">
        <f t="shared" si="1"/>
        <v>#VALUE!</v>
      </c>
      <c r="J19" s="72"/>
      <c r="K19" s="60"/>
      <c r="L19" s="55" t="e">
        <f t="shared" si="2"/>
        <v>#VALUE!</v>
      </c>
      <c r="M19" s="55" t="e">
        <f t="shared" si="0"/>
        <v>#DIV/0!</v>
      </c>
    </row>
    <row r="20" spans="1:17" ht="35.25" customHeight="1" collapsed="1" x14ac:dyDescent="0.3">
      <c r="A20" s="16">
        <v>2</v>
      </c>
      <c r="B20" s="15" t="s">
        <v>72</v>
      </c>
      <c r="C20" s="14" t="s">
        <v>108</v>
      </c>
      <c r="D20" s="41"/>
      <c r="E20" s="55"/>
      <c r="F20" s="55">
        <v>66</v>
      </c>
      <c r="G20" s="55"/>
      <c r="H20" s="55">
        <v>66</v>
      </c>
      <c r="I20" s="55"/>
      <c r="J20" s="72"/>
      <c r="K20" s="60">
        <v>74</v>
      </c>
      <c r="L20" s="55"/>
      <c r="M20" s="55">
        <f t="shared" si="0"/>
        <v>112.12121212121211</v>
      </c>
    </row>
    <row r="21" spans="1:17" s="4" customFormat="1" x14ac:dyDescent="0.3">
      <c r="A21" s="13">
        <v>3</v>
      </c>
      <c r="B21" s="15" t="s">
        <v>8</v>
      </c>
      <c r="C21" s="85"/>
      <c r="D21" s="60"/>
      <c r="E21" s="60"/>
      <c r="F21" s="55"/>
      <c r="G21" s="60"/>
      <c r="H21" s="60"/>
      <c r="I21" s="55" t="str">
        <f t="shared" ref="I21" si="4">IFERROR(G21/E21*100,"")</f>
        <v/>
      </c>
      <c r="J21" s="63"/>
      <c r="K21" s="63"/>
      <c r="L21" s="55"/>
      <c r="M21" s="55"/>
    </row>
    <row r="22" spans="1:17" s="4" customFormat="1" x14ac:dyDescent="0.3">
      <c r="A22" s="85"/>
      <c r="B22" s="15" t="s">
        <v>9</v>
      </c>
      <c r="C22" s="85" t="s">
        <v>10</v>
      </c>
      <c r="D22" s="61">
        <f>D23+D24</f>
        <v>3789.6000000000004</v>
      </c>
      <c r="E22" s="61">
        <f>E23+E24</f>
        <v>4275.5</v>
      </c>
      <c r="F22" s="61">
        <f>F23+F24</f>
        <v>4275.5</v>
      </c>
      <c r="G22" s="61">
        <f>G23+G24</f>
        <v>3876.8790000000004</v>
      </c>
      <c r="H22" s="61">
        <f>H23+H24</f>
        <v>3876.8790000000004</v>
      </c>
      <c r="I22" s="55">
        <f>G22/F22*100</f>
        <v>90.676622617237754</v>
      </c>
      <c r="J22" s="63">
        <f>E22/D22*100</f>
        <v>112.82193371332066</v>
      </c>
      <c r="K22" s="63">
        <f>K23+K24</f>
        <v>3879.11</v>
      </c>
      <c r="L22" s="55">
        <f t="shared" si="2"/>
        <v>90.728803648696072</v>
      </c>
      <c r="M22" s="55">
        <f>K22/H22*100</f>
        <v>100.05754628916712</v>
      </c>
    </row>
    <row r="23" spans="1:17" s="4" customFormat="1" x14ac:dyDescent="0.3">
      <c r="A23" s="85"/>
      <c r="B23" s="86" t="s">
        <v>118</v>
      </c>
      <c r="C23" s="85" t="s">
        <v>10</v>
      </c>
      <c r="D23" s="87">
        <v>3679.3</v>
      </c>
      <c r="E23" s="61">
        <f>E28</f>
        <v>4168.7</v>
      </c>
      <c r="F23" s="61">
        <f>F28</f>
        <v>4168.7</v>
      </c>
      <c r="G23" s="61">
        <f>G28</f>
        <v>3770.09</v>
      </c>
      <c r="H23" s="61">
        <f>H28</f>
        <v>3770.09</v>
      </c>
      <c r="I23" s="55">
        <f t="shared" ref="I23:I86" si="5">G23/F23*100</f>
        <v>90.43802624319332</v>
      </c>
      <c r="J23" s="63">
        <f>E23/D23*100</f>
        <v>113.30144320930611</v>
      </c>
      <c r="K23" s="63">
        <f>K28</f>
        <v>3770.09</v>
      </c>
      <c r="L23" s="55">
        <f t="shared" si="2"/>
        <v>90.43802624319332</v>
      </c>
      <c r="M23" s="55">
        <f>K23/H23*100</f>
        <v>100</v>
      </c>
    </row>
    <row r="24" spans="1:17" s="4" customFormat="1" x14ac:dyDescent="0.3">
      <c r="A24" s="85"/>
      <c r="B24" s="86" t="s">
        <v>113</v>
      </c>
      <c r="C24" s="85" t="s">
        <v>10</v>
      </c>
      <c r="D24" s="88">
        <v>110.3</v>
      </c>
      <c r="E24" s="61">
        <f>E31</f>
        <v>106.8</v>
      </c>
      <c r="F24" s="61">
        <f>F31</f>
        <v>106.8</v>
      </c>
      <c r="G24" s="61">
        <f>G31</f>
        <v>106.78900000000002</v>
      </c>
      <c r="H24" s="61">
        <f>H31</f>
        <v>106.78900000000002</v>
      </c>
      <c r="I24" s="55">
        <f t="shared" si="5"/>
        <v>99.98970037453185</v>
      </c>
      <c r="J24" s="63">
        <f>E24/D24*100</f>
        <v>96.826835902085222</v>
      </c>
      <c r="K24" s="63">
        <f>K31</f>
        <v>109.02000000000001</v>
      </c>
      <c r="L24" s="55">
        <f t="shared" si="2"/>
        <v>102.07865168539327</v>
      </c>
      <c r="M24" s="55">
        <f>K24/H24*100</f>
        <v>102.089166487185</v>
      </c>
    </row>
    <row r="25" spans="1:17" s="4" customFormat="1" x14ac:dyDescent="0.3">
      <c r="A25" s="85"/>
      <c r="B25" s="15" t="s">
        <v>11</v>
      </c>
      <c r="C25" s="85"/>
      <c r="D25" s="60"/>
      <c r="E25" s="60"/>
      <c r="F25" s="60"/>
      <c r="G25" s="60"/>
      <c r="H25" s="60"/>
      <c r="I25" s="55"/>
      <c r="J25" s="63"/>
      <c r="K25" s="63"/>
      <c r="L25" s="55"/>
      <c r="M25" s="55"/>
      <c r="N25" s="30">
        <f>E26+E29+E32+E35</f>
        <v>805.80000000000007</v>
      </c>
      <c r="O25" s="30">
        <f>F26+F29+F32+F35</f>
        <v>805.80000000000007</v>
      </c>
      <c r="P25" s="30">
        <f>G26+G29+G32+G35+24</f>
        <v>804.7700000000001</v>
      </c>
      <c r="Q25" s="31">
        <f>P25/O25*100</f>
        <v>99.872176718788779</v>
      </c>
    </row>
    <row r="26" spans="1:17" s="4" customFormat="1" x14ac:dyDescent="0.3">
      <c r="A26" s="85"/>
      <c r="B26" s="86" t="s">
        <v>12</v>
      </c>
      <c r="C26" s="85" t="s">
        <v>13</v>
      </c>
      <c r="D26" s="89">
        <v>561.6</v>
      </c>
      <c r="E26" s="61">
        <v>562.70000000000005</v>
      </c>
      <c r="F26" s="61">
        <v>562.70000000000005</v>
      </c>
      <c r="G26" s="61">
        <v>562.70000000000005</v>
      </c>
      <c r="H26" s="61">
        <f>G26</f>
        <v>562.70000000000005</v>
      </c>
      <c r="I26" s="55">
        <f t="shared" si="5"/>
        <v>100</v>
      </c>
      <c r="J26" s="63">
        <f t="shared" ref="J26:J37" si="6">E26/D26*100</f>
        <v>100.19586894586897</v>
      </c>
      <c r="K26" s="63">
        <f>H26</f>
        <v>562.70000000000005</v>
      </c>
      <c r="L26" s="55">
        <f t="shared" si="2"/>
        <v>100</v>
      </c>
      <c r="M26" s="55">
        <f t="shared" ref="M26:M37" si="7">K26/H26*100</f>
        <v>100</v>
      </c>
    </row>
    <row r="27" spans="1:17" s="4" customFormat="1" x14ac:dyDescent="0.3">
      <c r="A27" s="85"/>
      <c r="B27" s="86" t="s">
        <v>14</v>
      </c>
      <c r="C27" s="85" t="s">
        <v>15</v>
      </c>
      <c r="D27" s="89">
        <v>65.5</v>
      </c>
      <c r="E27" s="61">
        <v>74.08</v>
      </c>
      <c r="F27" s="61">
        <v>74.08</v>
      </c>
      <c r="G27" s="61">
        <v>67</v>
      </c>
      <c r="H27" s="61">
        <v>67</v>
      </c>
      <c r="I27" s="55">
        <f t="shared" si="5"/>
        <v>90.442764578833703</v>
      </c>
      <c r="J27" s="63">
        <f t="shared" si="6"/>
        <v>113.09923664122137</v>
      </c>
      <c r="K27" s="63">
        <v>67</v>
      </c>
      <c r="L27" s="55">
        <f t="shared" si="2"/>
        <v>90.442764578833703</v>
      </c>
      <c r="M27" s="55">
        <f t="shared" si="7"/>
        <v>100</v>
      </c>
    </row>
    <row r="28" spans="1:17" s="4" customFormat="1" x14ac:dyDescent="0.3">
      <c r="A28" s="85"/>
      <c r="B28" s="86" t="s">
        <v>16</v>
      </c>
      <c r="C28" s="85" t="s">
        <v>10</v>
      </c>
      <c r="D28" s="89">
        <v>3679.3</v>
      </c>
      <c r="E28" s="61">
        <v>4168.7</v>
      </c>
      <c r="F28" s="61">
        <v>4168.7</v>
      </c>
      <c r="G28" s="61">
        <f>G26*G27/10</f>
        <v>3770.09</v>
      </c>
      <c r="H28" s="61">
        <f>H26*H27/10</f>
        <v>3770.09</v>
      </c>
      <c r="I28" s="55">
        <f t="shared" si="5"/>
        <v>90.43802624319332</v>
      </c>
      <c r="J28" s="63">
        <f t="shared" si="6"/>
        <v>113.30144320930611</v>
      </c>
      <c r="K28" s="63">
        <f>K26*K27/10</f>
        <v>3770.09</v>
      </c>
      <c r="L28" s="55">
        <f t="shared" si="2"/>
        <v>90.43802624319332</v>
      </c>
      <c r="M28" s="55">
        <f t="shared" si="7"/>
        <v>100</v>
      </c>
    </row>
    <row r="29" spans="1:17" s="4" customFormat="1" x14ac:dyDescent="0.3">
      <c r="A29" s="85"/>
      <c r="B29" s="86" t="s">
        <v>17</v>
      </c>
      <c r="C29" s="85" t="s">
        <v>13</v>
      </c>
      <c r="D29" s="88">
        <v>23</v>
      </c>
      <c r="E29" s="61">
        <v>23</v>
      </c>
      <c r="F29" s="61">
        <v>23</v>
      </c>
      <c r="G29" s="62">
        <v>23</v>
      </c>
      <c r="H29" s="62">
        <f>G29</f>
        <v>23</v>
      </c>
      <c r="I29" s="55">
        <f t="shared" si="5"/>
        <v>100</v>
      </c>
      <c r="J29" s="63">
        <f t="shared" si="6"/>
        <v>100</v>
      </c>
      <c r="K29" s="63">
        <v>23</v>
      </c>
      <c r="L29" s="55">
        <f t="shared" si="2"/>
        <v>100</v>
      </c>
      <c r="M29" s="55">
        <f t="shared" si="7"/>
        <v>100</v>
      </c>
    </row>
    <row r="30" spans="1:17" s="4" customFormat="1" x14ac:dyDescent="0.3">
      <c r="A30" s="85"/>
      <c r="B30" s="86" t="s">
        <v>18</v>
      </c>
      <c r="C30" s="85" t="s">
        <v>15</v>
      </c>
      <c r="D30" s="89">
        <v>47.9</v>
      </c>
      <c r="E30" s="61">
        <v>46.43</v>
      </c>
      <c r="F30" s="61">
        <v>46.43</v>
      </c>
      <c r="G30" s="61">
        <v>46.43</v>
      </c>
      <c r="H30" s="61">
        <v>46.43</v>
      </c>
      <c r="I30" s="55">
        <f t="shared" si="5"/>
        <v>100</v>
      </c>
      <c r="J30" s="63">
        <f t="shared" si="6"/>
        <v>96.931106471816292</v>
      </c>
      <c r="K30" s="63">
        <v>47.4</v>
      </c>
      <c r="L30" s="55">
        <f t="shared" si="2"/>
        <v>102.089166487185</v>
      </c>
      <c r="M30" s="55">
        <f t="shared" si="7"/>
        <v>102.089166487185</v>
      </c>
    </row>
    <row r="31" spans="1:17" s="4" customFormat="1" x14ac:dyDescent="0.3">
      <c r="A31" s="85"/>
      <c r="B31" s="86" t="s">
        <v>19</v>
      </c>
      <c r="C31" s="85" t="s">
        <v>10</v>
      </c>
      <c r="D31" s="88">
        <v>110.3</v>
      </c>
      <c r="E31" s="61">
        <v>106.8</v>
      </c>
      <c r="F31" s="61">
        <v>106.8</v>
      </c>
      <c r="G31" s="61">
        <f>G29*G30/10</f>
        <v>106.78900000000002</v>
      </c>
      <c r="H31" s="61">
        <f>H29*H30/10</f>
        <v>106.78900000000002</v>
      </c>
      <c r="I31" s="55">
        <f t="shared" si="5"/>
        <v>99.98970037453185</v>
      </c>
      <c r="J31" s="63">
        <f t="shared" si="6"/>
        <v>96.826835902085222</v>
      </c>
      <c r="K31" s="63">
        <f>K29*K30/10</f>
        <v>109.02000000000001</v>
      </c>
      <c r="L31" s="55">
        <f t="shared" si="2"/>
        <v>102.07865168539327</v>
      </c>
      <c r="M31" s="55">
        <f t="shared" si="7"/>
        <v>102.089166487185</v>
      </c>
    </row>
    <row r="32" spans="1:17" s="5" customFormat="1" x14ac:dyDescent="0.3">
      <c r="A32" s="85"/>
      <c r="B32" s="86" t="s">
        <v>20</v>
      </c>
      <c r="C32" s="85" t="s">
        <v>13</v>
      </c>
      <c r="D32" s="88">
        <v>192</v>
      </c>
      <c r="E32" s="61">
        <v>192</v>
      </c>
      <c r="F32" s="61">
        <v>192</v>
      </c>
      <c r="G32" s="62">
        <v>192</v>
      </c>
      <c r="H32" s="62">
        <f>G32</f>
        <v>192</v>
      </c>
      <c r="I32" s="55">
        <f t="shared" si="5"/>
        <v>100</v>
      </c>
      <c r="J32" s="63">
        <f t="shared" si="6"/>
        <v>100</v>
      </c>
      <c r="K32" s="63">
        <v>163</v>
      </c>
      <c r="L32" s="55">
        <f t="shared" si="2"/>
        <v>84.895833333333343</v>
      </c>
      <c r="M32" s="55">
        <f t="shared" si="7"/>
        <v>84.895833333333343</v>
      </c>
    </row>
    <row r="33" spans="1:39" s="5" customFormat="1" x14ac:dyDescent="0.3">
      <c r="A33" s="85"/>
      <c r="B33" s="86" t="s">
        <v>14</v>
      </c>
      <c r="C33" s="85" t="s">
        <v>15</v>
      </c>
      <c r="D33" s="90">
        <v>205.9</v>
      </c>
      <c r="E33" s="61">
        <v>205.93</v>
      </c>
      <c r="F33" s="61">
        <v>205.93</v>
      </c>
      <c r="G33" s="61">
        <v>205.93</v>
      </c>
      <c r="H33" s="61">
        <v>205.93</v>
      </c>
      <c r="I33" s="55">
        <f t="shared" si="5"/>
        <v>100</v>
      </c>
      <c r="J33" s="63">
        <f t="shared" si="6"/>
        <v>100.01457017969888</v>
      </c>
      <c r="K33" s="63">
        <v>194</v>
      </c>
      <c r="L33" s="55">
        <f t="shared" si="2"/>
        <v>94.206769290535618</v>
      </c>
      <c r="M33" s="55">
        <f t="shared" si="7"/>
        <v>94.206769290535618</v>
      </c>
    </row>
    <row r="34" spans="1:39" s="5" customFormat="1" x14ac:dyDescent="0.3">
      <c r="A34" s="85"/>
      <c r="B34" s="86" t="s">
        <v>16</v>
      </c>
      <c r="C34" s="85" t="s">
        <v>10</v>
      </c>
      <c r="D34" s="88">
        <v>3954</v>
      </c>
      <c r="E34" s="61">
        <v>3953.9</v>
      </c>
      <c r="F34" s="61">
        <v>3953.9</v>
      </c>
      <c r="G34" s="61">
        <f>G32*G33/10</f>
        <v>3953.8559999999998</v>
      </c>
      <c r="H34" s="61">
        <f>H32*H33/10</f>
        <v>3953.8559999999998</v>
      </c>
      <c r="I34" s="55">
        <f t="shared" si="5"/>
        <v>99.998887174688278</v>
      </c>
      <c r="J34" s="63">
        <f t="shared" si="6"/>
        <v>99.997470915528581</v>
      </c>
      <c r="K34" s="63">
        <v>3721</v>
      </c>
      <c r="L34" s="55">
        <f t="shared" si="2"/>
        <v>94.109613293204177</v>
      </c>
      <c r="M34" s="55">
        <f t="shared" si="7"/>
        <v>94.110660580456155</v>
      </c>
    </row>
    <row r="35" spans="1:39" s="5" customFormat="1" x14ac:dyDescent="0.3">
      <c r="A35" s="85"/>
      <c r="B35" s="86" t="s">
        <v>21</v>
      </c>
      <c r="C35" s="85" t="s">
        <v>13</v>
      </c>
      <c r="D35" s="88">
        <v>3.07</v>
      </c>
      <c r="E35" s="61">
        <v>28.1</v>
      </c>
      <c r="F35" s="61">
        <v>28.1</v>
      </c>
      <c r="G35" s="62">
        <v>3.07</v>
      </c>
      <c r="H35" s="62">
        <f>G35</f>
        <v>3.07</v>
      </c>
      <c r="I35" s="55">
        <f t="shared" si="5"/>
        <v>10.92526690391459</v>
      </c>
      <c r="J35" s="63">
        <f t="shared" si="6"/>
        <v>915.30944625407176</v>
      </c>
      <c r="K35" s="63">
        <v>3.07</v>
      </c>
      <c r="L35" s="55">
        <f t="shared" si="2"/>
        <v>10.92526690391459</v>
      </c>
      <c r="M35" s="55">
        <f t="shared" si="7"/>
        <v>100</v>
      </c>
    </row>
    <row r="36" spans="1:39" s="5" customFormat="1" x14ac:dyDescent="0.3">
      <c r="A36" s="85"/>
      <c r="B36" s="86" t="s">
        <v>14</v>
      </c>
      <c r="C36" s="85" t="s">
        <v>15</v>
      </c>
      <c r="D36" s="91">
        <v>670</v>
      </c>
      <c r="E36" s="61">
        <v>384.59</v>
      </c>
      <c r="F36" s="61">
        <v>384.59</v>
      </c>
      <c r="G36" s="61">
        <v>384.59</v>
      </c>
      <c r="H36" s="61">
        <v>384.59</v>
      </c>
      <c r="I36" s="55">
        <f t="shared" si="5"/>
        <v>100</v>
      </c>
      <c r="J36" s="63">
        <f t="shared" si="6"/>
        <v>57.401492537313423</v>
      </c>
      <c r="K36" s="63">
        <f>F36</f>
        <v>384.59</v>
      </c>
      <c r="L36" s="55">
        <f t="shared" si="2"/>
        <v>100</v>
      </c>
      <c r="M36" s="55">
        <f t="shared" si="7"/>
        <v>100</v>
      </c>
    </row>
    <row r="37" spans="1:39" s="5" customFormat="1" x14ac:dyDescent="0.3">
      <c r="A37" s="85"/>
      <c r="B37" s="86" t="s">
        <v>16</v>
      </c>
      <c r="C37" s="85" t="s">
        <v>10</v>
      </c>
      <c r="D37" s="88">
        <v>205.7</v>
      </c>
      <c r="E37" s="61">
        <v>1080.7</v>
      </c>
      <c r="F37" s="61">
        <v>1080.7</v>
      </c>
      <c r="G37" s="61">
        <f>G36*G35/10</f>
        <v>118.06913</v>
      </c>
      <c r="H37" s="61">
        <f>H36*H35/10</f>
        <v>118.06913</v>
      </c>
      <c r="I37" s="55">
        <f t="shared" si="5"/>
        <v>10.92524567410012</v>
      </c>
      <c r="J37" s="63">
        <f t="shared" si="6"/>
        <v>525.37676227515806</v>
      </c>
      <c r="K37" s="63">
        <f>K35*K36/10</f>
        <v>118.06913</v>
      </c>
      <c r="L37" s="55">
        <f t="shared" si="2"/>
        <v>10.92524567410012</v>
      </c>
      <c r="M37" s="55">
        <f t="shared" si="7"/>
        <v>100</v>
      </c>
    </row>
    <row r="38" spans="1:39" s="5" customFormat="1" x14ac:dyDescent="0.3">
      <c r="A38" s="85"/>
      <c r="B38" s="17" t="s">
        <v>22</v>
      </c>
      <c r="C38" s="92"/>
      <c r="D38" s="61"/>
      <c r="E38" s="61"/>
      <c r="F38" s="61"/>
      <c r="G38" s="61"/>
      <c r="H38" s="61"/>
      <c r="I38" s="55"/>
      <c r="J38" s="63"/>
      <c r="K38" s="63"/>
      <c r="L38" s="55"/>
      <c r="M38" s="55"/>
      <c r="N38" s="32">
        <f>E39+E41+E44+E48</f>
        <v>3423.4</v>
      </c>
      <c r="O38" s="32">
        <f>F39+F41+F44+F48</f>
        <v>3423.4</v>
      </c>
      <c r="P38" s="32">
        <f>G39+G41+G44+G48</f>
        <v>3487.0699999999997</v>
      </c>
      <c r="Q38" s="33">
        <f>P38/O38*100</f>
        <v>101.85984693579482</v>
      </c>
    </row>
    <row r="39" spans="1:39" s="5" customFormat="1" x14ac:dyDescent="0.3">
      <c r="A39" s="85"/>
      <c r="B39" s="93" t="s">
        <v>23</v>
      </c>
      <c r="C39" s="92" t="s">
        <v>13</v>
      </c>
      <c r="D39" s="88">
        <v>345</v>
      </c>
      <c r="E39" s="61">
        <v>366.7</v>
      </c>
      <c r="F39" s="61">
        <v>366.7</v>
      </c>
      <c r="G39" s="61">
        <v>388.87</v>
      </c>
      <c r="H39" s="61">
        <v>388.87</v>
      </c>
      <c r="I39" s="55">
        <f t="shared" si="5"/>
        <v>106.04581401690756</v>
      </c>
      <c r="J39" s="63">
        <f>E39/D39*100</f>
        <v>106.28985507246375</v>
      </c>
      <c r="K39" s="63">
        <v>422.1</v>
      </c>
      <c r="L39" s="55">
        <f t="shared" si="2"/>
        <v>115.10771748022907</v>
      </c>
      <c r="M39" s="55">
        <f>K39/H39*100</f>
        <v>108.54527219893538</v>
      </c>
      <c r="AJ39" s="52"/>
    </row>
    <row r="40" spans="1:39" s="5" customFormat="1" x14ac:dyDescent="0.3">
      <c r="A40" s="85"/>
      <c r="B40" s="18" t="s">
        <v>24</v>
      </c>
      <c r="C40" s="92" t="s">
        <v>13</v>
      </c>
      <c r="D40" s="61"/>
      <c r="E40" s="61">
        <v>22</v>
      </c>
      <c r="F40" s="61">
        <v>22</v>
      </c>
      <c r="G40" s="61">
        <v>22.96</v>
      </c>
      <c r="H40" s="61">
        <v>22.96</v>
      </c>
      <c r="I40" s="55">
        <f t="shared" si="5"/>
        <v>104.36363636363637</v>
      </c>
      <c r="J40" s="63"/>
      <c r="K40" s="63">
        <v>33.230000000000018</v>
      </c>
      <c r="L40" s="55">
        <f t="shared" si="2"/>
        <v>151.04545454545465</v>
      </c>
      <c r="M40" s="55">
        <f>K40/H40*100</f>
        <v>144.72996515679449</v>
      </c>
    </row>
    <row r="41" spans="1:39" s="5" customFormat="1" x14ac:dyDescent="0.3">
      <c r="A41" s="85"/>
      <c r="B41" s="93" t="s">
        <v>25</v>
      </c>
      <c r="C41" s="92" t="s">
        <v>13</v>
      </c>
      <c r="D41" s="88">
        <v>41.3</v>
      </c>
      <c r="E41" s="61">
        <v>51.3</v>
      </c>
      <c r="F41" s="61">
        <v>51.3</v>
      </c>
      <c r="G41" s="62">
        <v>41.260000000000005</v>
      </c>
      <c r="H41" s="62">
        <v>41.260000000000005</v>
      </c>
      <c r="I41" s="55">
        <f t="shared" si="5"/>
        <v>80.428849902534125</v>
      </c>
      <c r="J41" s="63">
        <f>E41/D41*100</f>
        <v>124.2130750605327</v>
      </c>
      <c r="K41" s="63">
        <v>41.3</v>
      </c>
      <c r="L41" s="55">
        <f t="shared" si="2"/>
        <v>80.50682261208577</v>
      </c>
      <c r="M41" s="55">
        <f>K41/H41*100</f>
        <v>100.09694619486183</v>
      </c>
    </row>
    <row r="42" spans="1:39" s="5" customFormat="1" x14ac:dyDescent="0.3">
      <c r="A42" s="85"/>
      <c r="B42" s="18" t="s">
        <v>24</v>
      </c>
      <c r="C42" s="92" t="s">
        <v>13</v>
      </c>
      <c r="D42" s="94">
        <v>11.1</v>
      </c>
      <c r="E42" s="61">
        <v>10</v>
      </c>
      <c r="F42" s="61">
        <v>10</v>
      </c>
      <c r="G42" s="62">
        <v>0</v>
      </c>
      <c r="H42" s="62">
        <v>0</v>
      </c>
      <c r="I42" s="55">
        <f t="shared" si="5"/>
        <v>0</v>
      </c>
      <c r="J42" s="63">
        <f>E42/D42*100</f>
        <v>90.090090090090087</v>
      </c>
      <c r="K42" s="63">
        <v>0</v>
      </c>
      <c r="L42" s="55">
        <f t="shared" si="2"/>
        <v>0</v>
      </c>
      <c r="M42" s="55"/>
    </row>
    <row r="43" spans="1:39" s="5" customFormat="1" x14ac:dyDescent="0.3">
      <c r="A43" s="85"/>
      <c r="B43" s="17" t="s">
        <v>26</v>
      </c>
      <c r="C43" s="92"/>
      <c r="D43" s="61"/>
      <c r="E43" s="61"/>
      <c r="F43" s="61"/>
      <c r="G43" s="61"/>
      <c r="H43" s="61"/>
      <c r="I43" s="55"/>
      <c r="J43" s="63"/>
      <c r="K43" s="63"/>
      <c r="L43" s="55"/>
      <c r="M43" s="55"/>
      <c r="AK43" s="52">
        <f>F44+F48</f>
        <v>3005.4</v>
      </c>
      <c r="AL43" s="52">
        <f>G44+G48</f>
        <v>3056.94</v>
      </c>
      <c r="AM43" s="5">
        <f>AL43/AK43</f>
        <v>1.0171491315631862</v>
      </c>
    </row>
    <row r="44" spans="1:39" s="5" customFormat="1" x14ac:dyDescent="0.3">
      <c r="A44" s="85"/>
      <c r="B44" s="93" t="s">
        <v>27</v>
      </c>
      <c r="C44" s="92" t="s">
        <v>13</v>
      </c>
      <c r="D44" s="95">
        <v>456.9</v>
      </c>
      <c r="E44" s="61">
        <v>476.9</v>
      </c>
      <c r="F44" s="61">
        <v>476.9</v>
      </c>
      <c r="G44" s="62">
        <v>587.9</v>
      </c>
      <c r="H44" s="62">
        <v>587.9</v>
      </c>
      <c r="I44" s="55">
        <f t="shared" si="5"/>
        <v>123.27531977353743</v>
      </c>
      <c r="J44" s="63">
        <f>E44/D44*100</f>
        <v>104.37732545414751</v>
      </c>
      <c r="K44" s="63">
        <v>637.9</v>
      </c>
      <c r="L44" s="55">
        <f t="shared" si="2"/>
        <v>133.75969804990564</v>
      </c>
      <c r="M44" s="55">
        <f>K44/H44*100</f>
        <v>108.50484776322504</v>
      </c>
      <c r="AJ44" s="52"/>
    </row>
    <row r="45" spans="1:39" s="5" customFormat="1" x14ac:dyDescent="0.3">
      <c r="A45" s="85"/>
      <c r="B45" s="18" t="s">
        <v>24</v>
      </c>
      <c r="C45" s="92" t="s">
        <v>13</v>
      </c>
      <c r="D45" s="61"/>
      <c r="E45" s="61">
        <v>20</v>
      </c>
      <c r="F45" s="61">
        <v>20</v>
      </c>
      <c r="G45" s="61">
        <v>130.94999999999999</v>
      </c>
      <c r="H45" s="61">
        <v>130.94999999999999</v>
      </c>
      <c r="I45" s="55">
        <f t="shared" si="5"/>
        <v>654.75</v>
      </c>
      <c r="J45" s="63"/>
      <c r="K45" s="63">
        <v>50</v>
      </c>
      <c r="L45" s="55">
        <f t="shared" si="2"/>
        <v>250</v>
      </c>
      <c r="M45" s="55">
        <f>K45/H45*100</f>
        <v>38.182512409316537</v>
      </c>
    </row>
    <row r="46" spans="1:39" s="5" customFormat="1" x14ac:dyDescent="0.3">
      <c r="A46" s="85"/>
      <c r="B46" s="93" t="s">
        <v>28</v>
      </c>
      <c r="C46" s="92" t="s">
        <v>13</v>
      </c>
      <c r="D46" s="61"/>
      <c r="E46" s="61"/>
      <c r="F46" s="61"/>
      <c r="G46" s="61"/>
      <c r="H46" s="61"/>
      <c r="I46" s="55"/>
      <c r="J46" s="63"/>
      <c r="K46" s="63"/>
      <c r="L46" s="55"/>
      <c r="M46" s="55"/>
    </row>
    <row r="47" spans="1:39" s="5" customFormat="1" x14ac:dyDescent="0.3">
      <c r="A47" s="85"/>
      <c r="B47" s="18" t="s">
        <v>24</v>
      </c>
      <c r="C47" s="92" t="s">
        <v>13</v>
      </c>
      <c r="D47" s="61"/>
      <c r="E47" s="61"/>
      <c r="F47" s="61"/>
      <c r="G47" s="61"/>
      <c r="H47" s="61"/>
      <c r="I47" s="55"/>
      <c r="J47" s="63"/>
      <c r="K47" s="63"/>
      <c r="L47" s="55"/>
      <c r="M47" s="55"/>
    </row>
    <row r="48" spans="1:39" s="5" customFormat="1" x14ac:dyDescent="0.3">
      <c r="A48" s="85"/>
      <c r="B48" s="93" t="s">
        <v>29</v>
      </c>
      <c r="C48" s="92" t="s">
        <v>13</v>
      </c>
      <c r="D48" s="88">
        <v>2528.5</v>
      </c>
      <c r="E48" s="61">
        <v>2528.5</v>
      </c>
      <c r="F48" s="61">
        <v>2528.5</v>
      </c>
      <c r="G48" s="62">
        <v>2469.04</v>
      </c>
      <c r="H48" s="62">
        <v>2475.7848598285109</v>
      </c>
      <c r="I48" s="55">
        <f t="shared" si="5"/>
        <v>97.648408147122794</v>
      </c>
      <c r="J48" s="63">
        <f>E48/D48*100</f>
        <v>100</v>
      </c>
      <c r="K48" s="63">
        <f>H48</f>
        <v>2475.7848598285109</v>
      </c>
      <c r="L48" s="55">
        <f t="shared" si="2"/>
        <v>97.915161551453863</v>
      </c>
      <c r="M48" s="55">
        <f>K48/H48*100</f>
        <v>100</v>
      </c>
    </row>
    <row r="49" spans="1:36" s="5" customFormat="1" x14ac:dyDescent="0.3">
      <c r="A49" s="85"/>
      <c r="B49" s="18" t="s">
        <v>24</v>
      </c>
      <c r="C49" s="92" t="s">
        <v>13</v>
      </c>
      <c r="D49" s="96">
        <v>59.1</v>
      </c>
      <c r="E49" s="61"/>
      <c r="F49" s="61"/>
      <c r="G49" s="61"/>
      <c r="H49" s="55"/>
      <c r="I49" s="55"/>
      <c r="J49" s="63"/>
      <c r="K49" s="63"/>
      <c r="L49" s="55"/>
      <c r="M49" s="55"/>
    </row>
    <row r="50" spans="1:36" s="4" customFormat="1" x14ac:dyDescent="0.3">
      <c r="A50" s="85"/>
      <c r="B50" s="15" t="s">
        <v>109</v>
      </c>
      <c r="C50" s="85"/>
      <c r="D50" s="63"/>
      <c r="E50" s="63"/>
      <c r="F50" s="63"/>
      <c r="G50" s="63"/>
      <c r="H50" s="55"/>
      <c r="I50" s="55"/>
      <c r="J50" s="63"/>
      <c r="K50" s="63"/>
      <c r="L50" s="55"/>
      <c r="M50" s="55"/>
      <c r="N50" s="30">
        <f>E51+E52+E54</f>
        <v>4776</v>
      </c>
      <c r="O50" s="30">
        <f t="shared" ref="O50:P50" si="8">F51+F52+F54</f>
        <v>4776</v>
      </c>
      <c r="P50" s="30">
        <f t="shared" si="8"/>
        <v>5292</v>
      </c>
      <c r="Q50" s="31">
        <f>P50/O50*100</f>
        <v>110.80402010050253</v>
      </c>
    </row>
    <row r="51" spans="1:36" s="4" customFormat="1" x14ac:dyDescent="0.3">
      <c r="A51" s="85"/>
      <c r="B51" s="86" t="s">
        <v>30</v>
      </c>
      <c r="C51" s="85" t="s">
        <v>31</v>
      </c>
      <c r="D51" s="64">
        <v>96</v>
      </c>
      <c r="E51" s="64">
        <v>116</v>
      </c>
      <c r="F51" s="64">
        <v>116</v>
      </c>
      <c r="G51" s="62">
        <v>103</v>
      </c>
      <c r="H51" s="62">
        <v>116</v>
      </c>
      <c r="I51" s="55">
        <f t="shared" si="5"/>
        <v>88.793103448275872</v>
      </c>
      <c r="J51" s="63">
        <f>E51/D51*100</f>
        <v>120.83333333333333</v>
      </c>
      <c r="K51" s="63">
        <v>116</v>
      </c>
      <c r="L51" s="55">
        <f t="shared" si="2"/>
        <v>100</v>
      </c>
      <c r="M51" s="55">
        <f>K51/H51*100</f>
        <v>100</v>
      </c>
    </row>
    <row r="52" spans="1:36" s="4" customFormat="1" x14ac:dyDescent="0.3">
      <c r="A52" s="85"/>
      <c r="B52" s="86" t="s">
        <v>32</v>
      </c>
      <c r="C52" s="85" t="s">
        <v>31</v>
      </c>
      <c r="D52" s="64">
        <v>2379</v>
      </c>
      <c r="E52" s="64">
        <v>2457</v>
      </c>
      <c r="F52" s="64">
        <v>2457</v>
      </c>
      <c r="G52" s="62">
        <v>2411</v>
      </c>
      <c r="H52" s="62">
        <f>F52</f>
        <v>2457</v>
      </c>
      <c r="I52" s="55">
        <f t="shared" si="5"/>
        <v>98.12779812779813</v>
      </c>
      <c r="J52" s="63">
        <f>E52/D52*100</f>
        <v>103.27868852459017</v>
      </c>
      <c r="K52" s="63">
        <f>F52</f>
        <v>2457</v>
      </c>
      <c r="L52" s="55">
        <f t="shared" si="2"/>
        <v>100</v>
      </c>
      <c r="M52" s="55">
        <f>K52/H52*100</f>
        <v>100</v>
      </c>
    </row>
    <row r="53" spans="1:36" s="28" customFormat="1" x14ac:dyDescent="0.3">
      <c r="A53" s="26"/>
      <c r="B53" s="19" t="s">
        <v>33</v>
      </c>
      <c r="C53" s="26" t="s">
        <v>34</v>
      </c>
      <c r="D53" s="45">
        <v>50</v>
      </c>
      <c r="E53" s="45">
        <v>55</v>
      </c>
      <c r="F53" s="45">
        <v>55</v>
      </c>
      <c r="G53" s="45">
        <v>55</v>
      </c>
      <c r="H53" s="45">
        <v>55</v>
      </c>
      <c r="I53" s="55">
        <f t="shared" si="5"/>
        <v>100</v>
      </c>
      <c r="J53" s="27"/>
      <c r="K53" s="27">
        <v>55</v>
      </c>
      <c r="L53" s="55">
        <f t="shared" si="2"/>
        <v>100</v>
      </c>
      <c r="M53" s="55">
        <f>K53/H53*100</f>
        <v>100</v>
      </c>
      <c r="AJ53" s="4"/>
    </row>
    <row r="54" spans="1:36" s="53" customFormat="1" x14ac:dyDescent="0.3">
      <c r="A54" s="97"/>
      <c r="B54" s="98" t="s">
        <v>35</v>
      </c>
      <c r="C54" s="97" t="s">
        <v>31</v>
      </c>
      <c r="D54" s="99">
        <v>2467</v>
      </c>
      <c r="E54" s="99">
        <v>2203</v>
      </c>
      <c r="F54" s="99">
        <v>2203</v>
      </c>
      <c r="G54" s="62">
        <v>2778</v>
      </c>
      <c r="H54" s="62">
        <f>G54</f>
        <v>2778</v>
      </c>
      <c r="I54" s="55">
        <f t="shared" si="5"/>
        <v>126.10077167498865</v>
      </c>
      <c r="J54" s="101">
        <f>E54/D54*100</f>
        <v>89.298743413052293</v>
      </c>
      <c r="K54" s="101">
        <f>F54</f>
        <v>2203</v>
      </c>
      <c r="L54" s="100">
        <f t="shared" si="2"/>
        <v>100</v>
      </c>
      <c r="M54" s="100">
        <f>K54/H54*100</f>
        <v>79.301655867530599</v>
      </c>
    </row>
    <row r="55" spans="1:36" s="4" customFormat="1" x14ac:dyDescent="0.3">
      <c r="A55" s="85"/>
      <c r="B55" s="86" t="s">
        <v>36</v>
      </c>
      <c r="C55" s="85" t="s">
        <v>10</v>
      </c>
      <c r="D55" s="64">
        <v>574.81243568555306</v>
      </c>
      <c r="E55" s="64">
        <v>551.4018217728385</v>
      </c>
      <c r="F55" s="64">
        <v>551.4018217728385</v>
      </c>
      <c r="G55" s="64"/>
      <c r="H55" s="64">
        <f>H54*F55/F54</f>
        <v>695.32195228549494</v>
      </c>
      <c r="I55" s="55">
        <f t="shared" si="5"/>
        <v>0</v>
      </c>
      <c r="J55" s="63">
        <f>E55/D55*100</f>
        <v>95.927260361931147</v>
      </c>
      <c r="K55" s="64">
        <f>K54*F55/F54</f>
        <v>551.4018217728385</v>
      </c>
      <c r="L55" s="55">
        <f t="shared" si="2"/>
        <v>100</v>
      </c>
      <c r="M55" s="55">
        <f>K55/H55*100</f>
        <v>79.301655867530599</v>
      </c>
    </row>
    <row r="56" spans="1:36" s="4" customFormat="1" x14ac:dyDescent="0.3">
      <c r="A56" s="13">
        <v>4</v>
      </c>
      <c r="B56" s="15" t="s">
        <v>37</v>
      </c>
      <c r="C56" s="85"/>
      <c r="D56" s="63"/>
      <c r="E56" s="63"/>
      <c r="F56" s="63"/>
      <c r="G56" s="63"/>
      <c r="H56" s="63"/>
      <c r="I56" s="55"/>
      <c r="J56" s="63"/>
      <c r="K56" s="63"/>
      <c r="L56" s="55"/>
      <c r="M56" s="55"/>
    </row>
    <row r="57" spans="1:36" s="4" customFormat="1" ht="16.2" x14ac:dyDescent="0.3">
      <c r="A57" s="20"/>
      <c r="B57" s="102" t="s">
        <v>38</v>
      </c>
      <c r="C57" s="85" t="s">
        <v>13</v>
      </c>
      <c r="D57" s="63">
        <v>24.14</v>
      </c>
      <c r="E57" s="63">
        <v>20</v>
      </c>
      <c r="F57" s="63">
        <v>20</v>
      </c>
      <c r="G57" s="62">
        <v>22</v>
      </c>
      <c r="H57" s="62">
        <f>G57</f>
        <v>22</v>
      </c>
      <c r="I57" s="55">
        <f t="shared" si="5"/>
        <v>110.00000000000001</v>
      </c>
      <c r="J57" s="63">
        <f>E57/D57*100</f>
        <v>82.85004142502072</v>
      </c>
      <c r="K57" s="63">
        <v>0</v>
      </c>
      <c r="L57" s="55">
        <f t="shared" si="2"/>
        <v>0</v>
      </c>
      <c r="M57" s="55">
        <f>K57/H57*100</f>
        <v>0</v>
      </c>
    </row>
    <row r="58" spans="1:36" s="4" customFormat="1" ht="16.2" x14ac:dyDescent="0.3">
      <c r="A58" s="20"/>
      <c r="B58" s="86" t="s">
        <v>39</v>
      </c>
      <c r="C58" s="85" t="s">
        <v>40</v>
      </c>
      <c r="D58" s="63"/>
      <c r="E58" s="63"/>
      <c r="F58" s="63"/>
      <c r="G58" s="63"/>
      <c r="H58" s="63"/>
      <c r="I58" s="55"/>
      <c r="J58" s="63"/>
      <c r="K58" s="63"/>
      <c r="L58" s="55"/>
      <c r="M58" s="55"/>
    </row>
    <row r="59" spans="1:36" s="4" customFormat="1" ht="16.2" x14ac:dyDescent="0.3">
      <c r="A59" s="20"/>
      <c r="B59" s="86" t="s">
        <v>41</v>
      </c>
      <c r="C59" s="85" t="s">
        <v>40</v>
      </c>
      <c r="D59" s="63">
        <v>24.14</v>
      </c>
      <c r="E59" s="63">
        <v>20</v>
      </c>
      <c r="F59" s="63">
        <v>20</v>
      </c>
      <c r="G59" s="62">
        <v>22</v>
      </c>
      <c r="H59" s="62">
        <f>G59</f>
        <v>22</v>
      </c>
      <c r="I59" s="55">
        <f t="shared" si="5"/>
        <v>110.00000000000001</v>
      </c>
      <c r="J59" s="63">
        <f>E59/D59*100</f>
        <v>82.85004142502072</v>
      </c>
      <c r="K59" s="63">
        <v>0</v>
      </c>
      <c r="L59" s="55">
        <f t="shared" si="2"/>
        <v>0</v>
      </c>
      <c r="M59" s="55">
        <f>K59/H59*100</f>
        <v>0</v>
      </c>
    </row>
    <row r="60" spans="1:36" s="4" customFormat="1" ht="31.2" x14ac:dyDescent="0.3">
      <c r="A60" s="20"/>
      <c r="B60" s="86" t="s">
        <v>42</v>
      </c>
      <c r="C60" s="85" t="s">
        <v>13</v>
      </c>
      <c r="D60" s="63">
        <v>4904.1499999999996</v>
      </c>
      <c r="E60" s="63">
        <v>4904.1499999999996</v>
      </c>
      <c r="F60" s="63">
        <v>4904.1499999999996</v>
      </c>
      <c r="G60" s="63">
        <v>4904.1499999999996</v>
      </c>
      <c r="H60" s="63">
        <f>G60</f>
        <v>4904.1499999999996</v>
      </c>
      <c r="I60" s="55">
        <f t="shared" si="5"/>
        <v>100</v>
      </c>
      <c r="J60" s="63">
        <f>E60/D60*100</f>
        <v>100</v>
      </c>
      <c r="K60" s="63">
        <f>H60</f>
        <v>4904.1499999999996</v>
      </c>
      <c r="L60" s="55">
        <f t="shared" si="2"/>
        <v>100</v>
      </c>
      <c r="M60" s="55">
        <f>K60/H60*100</f>
        <v>100</v>
      </c>
    </row>
    <row r="61" spans="1:36" s="4" customFormat="1" ht="16.2" x14ac:dyDescent="0.3">
      <c r="A61" s="20"/>
      <c r="B61" s="19" t="s">
        <v>119</v>
      </c>
      <c r="C61" s="85" t="s">
        <v>40</v>
      </c>
      <c r="D61" s="103"/>
      <c r="E61" s="61"/>
      <c r="F61" s="61"/>
      <c r="G61" s="61"/>
      <c r="H61" s="61"/>
      <c r="I61" s="55"/>
      <c r="J61" s="63"/>
      <c r="K61" s="63"/>
      <c r="L61" s="55"/>
      <c r="M61" s="55"/>
    </row>
    <row r="62" spans="1:36" s="4" customFormat="1" ht="16.2" x14ac:dyDescent="0.3">
      <c r="A62" s="20"/>
      <c r="B62" s="19" t="s">
        <v>120</v>
      </c>
      <c r="C62" s="85" t="s">
        <v>40</v>
      </c>
      <c r="D62" s="103">
        <v>1099.79</v>
      </c>
      <c r="E62" s="61">
        <v>1099.79</v>
      </c>
      <c r="F62" s="61">
        <v>1099.79</v>
      </c>
      <c r="G62" s="61">
        <v>1099.79</v>
      </c>
      <c r="H62" s="61">
        <f>G62</f>
        <v>1099.79</v>
      </c>
      <c r="I62" s="55">
        <f t="shared" si="5"/>
        <v>100</v>
      </c>
      <c r="J62" s="63">
        <f>E62/D62*100</f>
        <v>100</v>
      </c>
      <c r="K62" s="63">
        <f>F62</f>
        <v>1099.79</v>
      </c>
      <c r="L62" s="55">
        <f t="shared" si="2"/>
        <v>100</v>
      </c>
      <c r="M62" s="55">
        <f>K62/H62*100</f>
        <v>100</v>
      </c>
    </row>
    <row r="63" spans="1:36" s="4" customFormat="1" ht="16.2" x14ac:dyDescent="0.3">
      <c r="A63" s="20"/>
      <c r="B63" s="19" t="s">
        <v>121</v>
      </c>
      <c r="C63" s="85" t="s">
        <v>40</v>
      </c>
      <c r="D63" s="103">
        <v>3804.36</v>
      </c>
      <c r="E63" s="61">
        <v>3804.36</v>
      </c>
      <c r="F63" s="61">
        <v>3804.36</v>
      </c>
      <c r="G63" s="61">
        <v>3804.36</v>
      </c>
      <c r="H63" s="61">
        <f>G63</f>
        <v>3804.36</v>
      </c>
      <c r="I63" s="55">
        <f t="shared" si="5"/>
        <v>100</v>
      </c>
      <c r="J63" s="63">
        <f>E63/D63*100</f>
        <v>100</v>
      </c>
      <c r="K63" s="63">
        <f>F63</f>
        <v>3804.36</v>
      </c>
      <c r="L63" s="55">
        <f t="shared" si="2"/>
        <v>100</v>
      </c>
      <c r="M63" s="55">
        <f>K63/H63*100</f>
        <v>100</v>
      </c>
    </row>
    <row r="64" spans="1:36" s="4" customFormat="1" x14ac:dyDescent="0.3">
      <c r="A64" s="13">
        <v>5</v>
      </c>
      <c r="B64" s="15" t="s">
        <v>43</v>
      </c>
      <c r="C64" s="85"/>
      <c r="D64" s="46"/>
      <c r="E64" s="46"/>
      <c r="F64" s="46"/>
      <c r="G64" s="46"/>
      <c r="H64" s="46"/>
      <c r="I64" s="55"/>
      <c r="J64" s="63"/>
      <c r="K64" s="63"/>
      <c r="L64" s="55"/>
      <c r="M64" s="55"/>
    </row>
    <row r="65" spans="1:17" s="4" customFormat="1" x14ac:dyDescent="0.3">
      <c r="A65" s="85"/>
      <c r="B65" s="86" t="s">
        <v>44</v>
      </c>
      <c r="C65" s="85" t="s">
        <v>10</v>
      </c>
      <c r="D65" s="104">
        <v>22.68</v>
      </c>
      <c r="E65" s="104">
        <v>46</v>
      </c>
      <c r="F65" s="104">
        <v>46</v>
      </c>
      <c r="G65" s="62">
        <v>37.72</v>
      </c>
      <c r="H65" s="62">
        <f>F65</f>
        <v>46</v>
      </c>
      <c r="I65" s="55">
        <f t="shared" si="5"/>
        <v>82</v>
      </c>
      <c r="J65" s="63">
        <f>E65/D65*100</f>
        <v>202.82186948853615</v>
      </c>
      <c r="K65" s="63">
        <v>46</v>
      </c>
      <c r="L65" s="55">
        <f t="shared" si="2"/>
        <v>100</v>
      </c>
      <c r="M65" s="55">
        <f>K65/H65*100</f>
        <v>100</v>
      </c>
      <c r="N65" s="34">
        <f>E65+E66</f>
        <v>127.7</v>
      </c>
      <c r="O65" s="34">
        <f t="shared" ref="O65:P65" si="9">F65+F66</f>
        <v>127.7</v>
      </c>
      <c r="P65" s="34">
        <f t="shared" si="9"/>
        <v>104.714</v>
      </c>
      <c r="Q65" s="31">
        <f>P65/O65*100</f>
        <v>82</v>
      </c>
    </row>
    <row r="66" spans="1:17" s="4" customFormat="1" x14ac:dyDescent="0.3">
      <c r="A66" s="85"/>
      <c r="B66" s="86" t="s">
        <v>45</v>
      </c>
      <c r="C66" s="85" t="s">
        <v>40</v>
      </c>
      <c r="D66" s="104">
        <v>102.81</v>
      </c>
      <c r="E66" s="104">
        <v>81.7</v>
      </c>
      <c r="F66" s="104">
        <v>81.7</v>
      </c>
      <c r="G66" s="62">
        <v>66.994</v>
      </c>
      <c r="H66" s="62">
        <f>F66</f>
        <v>81.7</v>
      </c>
      <c r="I66" s="55">
        <f t="shared" si="5"/>
        <v>82</v>
      </c>
      <c r="J66" s="63">
        <f>E66/D66*100</f>
        <v>79.466977920435752</v>
      </c>
      <c r="K66" s="63">
        <v>81.7</v>
      </c>
      <c r="L66" s="55">
        <f t="shared" si="2"/>
        <v>100</v>
      </c>
      <c r="M66" s="55">
        <f>K66/H66*100</f>
        <v>100</v>
      </c>
    </row>
    <row r="67" spans="1:17" s="4" customFormat="1" x14ac:dyDescent="0.3">
      <c r="A67" s="85"/>
      <c r="B67" s="86" t="s">
        <v>122</v>
      </c>
      <c r="C67" s="85" t="s">
        <v>10</v>
      </c>
      <c r="D67" s="63"/>
      <c r="E67" s="63"/>
      <c r="F67" s="63"/>
      <c r="G67" s="63"/>
      <c r="H67" s="63"/>
      <c r="I67" s="55"/>
      <c r="J67" s="63"/>
      <c r="K67" s="63"/>
      <c r="L67" s="55"/>
      <c r="M67" s="55"/>
    </row>
    <row r="68" spans="1:17" s="4" customFormat="1" x14ac:dyDescent="0.3">
      <c r="A68" s="85"/>
      <c r="B68" s="86" t="s">
        <v>46</v>
      </c>
      <c r="C68" s="85" t="s">
        <v>13</v>
      </c>
      <c r="D68" s="104">
        <v>29.7</v>
      </c>
      <c r="E68" s="104">
        <v>33</v>
      </c>
      <c r="F68" s="104">
        <v>33</v>
      </c>
      <c r="G68" s="62">
        <v>33</v>
      </c>
      <c r="H68" s="62">
        <f>F68</f>
        <v>33</v>
      </c>
      <c r="I68" s="55">
        <f t="shared" si="5"/>
        <v>100</v>
      </c>
      <c r="J68" s="63">
        <f>E68/D68*100</f>
        <v>111.11111111111111</v>
      </c>
      <c r="K68" s="63">
        <v>33</v>
      </c>
      <c r="L68" s="55">
        <f t="shared" si="2"/>
        <v>100</v>
      </c>
      <c r="M68" s="55">
        <f>K68/H68*100</f>
        <v>100</v>
      </c>
    </row>
    <row r="69" spans="1:17" s="4" customFormat="1" x14ac:dyDescent="0.3">
      <c r="A69" s="85"/>
      <c r="B69" s="86" t="s">
        <v>123</v>
      </c>
      <c r="C69" s="85" t="s">
        <v>40</v>
      </c>
      <c r="D69" s="63"/>
      <c r="E69" s="63"/>
      <c r="F69" s="63"/>
      <c r="G69" s="63"/>
      <c r="H69" s="63"/>
      <c r="I69" s="55"/>
      <c r="J69" s="63"/>
      <c r="K69" s="63"/>
      <c r="L69" s="55"/>
      <c r="M69" s="55"/>
    </row>
    <row r="70" spans="1:17" s="5" customFormat="1" x14ac:dyDescent="0.3">
      <c r="A70" s="16">
        <v>6</v>
      </c>
      <c r="B70" s="21" t="s">
        <v>47</v>
      </c>
      <c r="C70" s="105"/>
      <c r="D70" s="61"/>
      <c r="E70" s="61"/>
      <c r="F70" s="61"/>
      <c r="G70" s="61"/>
      <c r="H70" s="61"/>
      <c r="I70" s="55"/>
      <c r="J70" s="63"/>
      <c r="K70" s="63"/>
      <c r="L70" s="55"/>
      <c r="M70" s="55"/>
    </row>
    <row r="71" spans="1:17" s="5" customFormat="1" x14ac:dyDescent="0.3">
      <c r="A71" s="105"/>
      <c r="B71" s="106" t="s">
        <v>48</v>
      </c>
      <c r="C71" s="105" t="s">
        <v>13</v>
      </c>
      <c r="D71" s="107">
        <v>11.12</v>
      </c>
      <c r="E71" s="65">
        <v>11.12</v>
      </c>
      <c r="F71" s="65">
        <v>11.12</v>
      </c>
      <c r="G71" s="65">
        <v>11.12</v>
      </c>
      <c r="H71" s="65">
        <f>G71</f>
        <v>11.12</v>
      </c>
      <c r="I71" s="55">
        <f t="shared" si="5"/>
        <v>100</v>
      </c>
      <c r="J71" s="63">
        <f>E71/D71*100</f>
        <v>100</v>
      </c>
      <c r="K71" s="63">
        <f>H71</f>
        <v>11.12</v>
      </c>
      <c r="L71" s="55">
        <f t="shared" si="2"/>
        <v>100</v>
      </c>
      <c r="M71" s="55">
        <f t="shared" ref="M71:M78" si="10">K71/H71*100</f>
        <v>100</v>
      </c>
    </row>
    <row r="72" spans="1:17" s="6" customFormat="1" x14ac:dyDescent="0.3">
      <c r="A72" s="22"/>
      <c r="B72" s="23" t="s">
        <v>49</v>
      </c>
      <c r="C72" s="105" t="s">
        <v>40</v>
      </c>
      <c r="D72" s="108">
        <v>11.12</v>
      </c>
      <c r="E72" s="66">
        <v>11.12</v>
      </c>
      <c r="F72" s="66">
        <v>11.12</v>
      </c>
      <c r="G72" s="66">
        <v>11.12</v>
      </c>
      <c r="H72" s="66">
        <f>G72</f>
        <v>11.12</v>
      </c>
      <c r="I72" s="55">
        <f t="shared" si="5"/>
        <v>100</v>
      </c>
      <c r="J72" s="27">
        <f>E72/D72*100</f>
        <v>100</v>
      </c>
      <c r="K72" s="27">
        <f>H72</f>
        <v>11.12</v>
      </c>
      <c r="L72" s="55">
        <f t="shared" ref="L72:L101" si="11">K72/F72*100</f>
        <v>100</v>
      </c>
      <c r="M72" s="55">
        <f t="shared" si="10"/>
        <v>100</v>
      </c>
    </row>
    <row r="73" spans="1:17" s="6" customFormat="1" x14ac:dyDescent="0.3">
      <c r="A73" s="16">
        <v>7</v>
      </c>
      <c r="B73" s="21" t="s">
        <v>73</v>
      </c>
      <c r="C73" s="16" t="s">
        <v>75</v>
      </c>
      <c r="D73" s="109"/>
      <c r="E73" s="67"/>
      <c r="F73" s="67">
        <v>6</v>
      </c>
      <c r="G73" s="67">
        <v>5</v>
      </c>
      <c r="H73" s="67">
        <v>6</v>
      </c>
      <c r="I73" s="55">
        <f t="shared" si="5"/>
        <v>83.333333333333343</v>
      </c>
      <c r="J73" s="63"/>
      <c r="K73" s="63">
        <v>7</v>
      </c>
      <c r="L73" s="55">
        <f t="shared" si="11"/>
        <v>116.66666666666667</v>
      </c>
      <c r="M73" s="55">
        <f t="shared" si="10"/>
        <v>116.66666666666667</v>
      </c>
    </row>
    <row r="74" spans="1:17" s="6" customFormat="1" x14ac:dyDescent="0.3">
      <c r="A74" s="22"/>
      <c r="B74" s="106" t="s">
        <v>74</v>
      </c>
      <c r="C74" s="105" t="s">
        <v>40</v>
      </c>
      <c r="D74" s="109"/>
      <c r="E74" s="67"/>
      <c r="F74" s="67">
        <v>1</v>
      </c>
      <c r="G74" s="67"/>
      <c r="H74" s="67">
        <v>1</v>
      </c>
      <c r="I74" s="55">
        <f t="shared" si="5"/>
        <v>0</v>
      </c>
      <c r="J74" s="63"/>
      <c r="K74" s="63">
        <v>1</v>
      </c>
      <c r="L74" s="55">
        <f t="shared" si="11"/>
        <v>100</v>
      </c>
      <c r="M74" s="55">
        <f t="shared" si="10"/>
        <v>100</v>
      </c>
    </row>
    <row r="75" spans="1:17" s="6" customFormat="1" hidden="1" outlineLevel="1" x14ac:dyDescent="0.3">
      <c r="A75" s="16">
        <v>8</v>
      </c>
      <c r="B75" s="110" t="s">
        <v>105</v>
      </c>
      <c r="C75" s="111" t="s">
        <v>106</v>
      </c>
      <c r="D75" s="109"/>
      <c r="E75" s="67"/>
      <c r="F75" s="68">
        <v>55636</v>
      </c>
      <c r="G75" s="68">
        <v>40156.885182999999</v>
      </c>
      <c r="H75" s="68"/>
      <c r="I75" s="55">
        <f t="shared" si="5"/>
        <v>72.17787975950823</v>
      </c>
      <c r="J75" s="63"/>
      <c r="K75" s="63"/>
      <c r="L75" s="55">
        <f t="shared" si="11"/>
        <v>0</v>
      </c>
      <c r="M75" s="55" t="e">
        <f t="shared" si="10"/>
        <v>#DIV/0!</v>
      </c>
    </row>
    <row r="76" spans="1:17" s="6" customFormat="1" hidden="1" outlineLevel="1" x14ac:dyDescent="0.3">
      <c r="A76" s="16">
        <v>9</v>
      </c>
      <c r="B76" s="110" t="s">
        <v>107</v>
      </c>
      <c r="C76" s="111" t="s">
        <v>106</v>
      </c>
      <c r="D76" s="109"/>
      <c r="E76" s="67"/>
      <c r="F76" s="68">
        <v>101157.48804</v>
      </c>
      <c r="G76" s="68">
        <v>51116.088040000002</v>
      </c>
      <c r="H76" s="68"/>
      <c r="I76" s="55">
        <f t="shared" si="5"/>
        <v>50.531195495668626</v>
      </c>
      <c r="J76" s="63"/>
      <c r="K76" s="63"/>
      <c r="L76" s="55">
        <f t="shared" si="11"/>
        <v>0</v>
      </c>
      <c r="M76" s="55" t="e">
        <f t="shared" si="10"/>
        <v>#DIV/0!</v>
      </c>
    </row>
    <row r="77" spans="1:17" s="6" customFormat="1" outlineLevel="1" x14ac:dyDescent="0.3">
      <c r="A77" s="35">
        <v>8</v>
      </c>
      <c r="B77" s="110" t="s">
        <v>105</v>
      </c>
      <c r="C77" s="111" t="s">
        <v>106</v>
      </c>
      <c r="D77" s="112"/>
      <c r="E77" s="113"/>
      <c r="F77" s="68">
        <v>55636</v>
      </c>
      <c r="G77" s="68">
        <v>43448</v>
      </c>
      <c r="H77" s="68">
        <v>45000</v>
      </c>
      <c r="I77" s="55">
        <f t="shared" si="5"/>
        <v>78.093320871378253</v>
      </c>
      <c r="J77" s="114"/>
      <c r="K77" s="114">
        <v>40935</v>
      </c>
      <c r="L77" s="55">
        <f t="shared" si="11"/>
        <v>73.576461284060684</v>
      </c>
      <c r="M77" s="55">
        <f t="shared" si="10"/>
        <v>90.966666666666669</v>
      </c>
    </row>
    <row r="78" spans="1:17" s="6" customFormat="1" outlineLevel="1" x14ac:dyDescent="0.3">
      <c r="A78" s="35">
        <v>9</v>
      </c>
      <c r="B78" s="110" t="s">
        <v>107</v>
      </c>
      <c r="C78" s="111" t="s">
        <v>106</v>
      </c>
      <c r="D78" s="112"/>
      <c r="E78" s="113"/>
      <c r="F78" s="68">
        <v>101157.48804</v>
      </c>
      <c r="G78" s="68">
        <v>64159</v>
      </c>
      <c r="H78" s="68">
        <f>F78</f>
        <v>101157.48804</v>
      </c>
      <c r="I78" s="55">
        <f t="shared" si="5"/>
        <v>63.424864775833555</v>
      </c>
      <c r="J78" s="114"/>
      <c r="K78" s="114">
        <v>156815</v>
      </c>
      <c r="L78" s="55">
        <f t="shared" si="11"/>
        <v>155.02065446503747</v>
      </c>
      <c r="M78" s="55">
        <f t="shared" si="10"/>
        <v>155.02065446503747</v>
      </c>
    </row>
    <row r="79" spans="1:17" s="4" customFormat="1" x14ac:dyDescent="0.3">
      <c r="A79" s="13" t="s">
        <v>50</v>
      </c>
      <c r="B79" s="15" t="s">
        <v>86</v>
      </c>
      <c r="C79" s="85"/>
      <c r="D79" s="60"/>
      <c r="E79" s="60"/>
      <c r="F79" s="60"/>
      <c r="G79" s="60"/>
      <c r="H79" s="60"/>
      <c r="I79" s="55"/>
      <c r="J79" s="63"/>
      <c r="K79" s="63"/>
      <c r="L79" s="55"/>
      <c r="M79" s="55"/>
    </row>
    <row r="80" spans="1:17" s="7" customFormat="1" x14ac:dyDescent="0.3">
      <c r="A80" s="13" t="s">
        <v>51</v>
      </c>
      <c r="B80" s="24" t="s">
        <v>52</v>
      </c>
      <c r="C80" s="115"/>
      <c r="D80" s="47"/>
      <c r="E80" s="47"/>
      <c r="F80" s="47"/>
      <c r="G80" s="47"/>
      <c r="H80" s="47"/>
      <c r="I80" s="55"/>
      <c r="J80" s="63"/>
      <c r="K80" s="63"/>
      <c r="L80" s="55"/>
      <c r="M80" s="55"/>
    </row>
    <row r="81" spans="1:13" s="4" customFormat="1" x14ac:dyDescent="0.3">
      <c r="A81" s="85">
        <v>1</v>
      </c>
      <c r="B81" s="86" t="s">
        <v>53</v>
      </c>
      <c r="C81" s="85" t="s">
        <v>54</v>
      </c>
      <c r="D81" s="63">
        <v>703</v>
      </c>
      <c r="E81" s="63">
        <v>1061</v>
      </c>
      <c r="F81" s="63">
        <v>1061</v>
      </c>
      <c r="G81" s="63">
        <v>1101</v>
      </c>
      <c r="H81" s="63">
        <v>1100</v>
      </c>
      <c r="I81" s="55">
        <f t="shared" si="5"/>
        <v>103.77002827521207</v>
      </c>
      <c r="J81" s="63">
        <f>E81/D81*100</f>
        <v>150.92460881934565</v>
      </c>
      <c r="K81" s="63">
        <v>1100</v>
      </c>
      <c r="L81" s="55">
        <f t="shared" si="11"/>
        <v>103.67577756833177</v>
      </c>
      <c r="M81" s="55">
        <f>K81/H81*100</f>
        <v>100</v>
      </c>
    </row>
    <row r="82" spans="1:13" s="4" customFormat="1" x14ac:dyDescent="0.3">
      <c r="A82" s="85">
        <v>2</v>
      </c>
      <c r="B82" s="86" t="s">
        <v>55</v>
      </c>
      <c r="C82" s="85"/>
      <c r="D82" s="63"/>
      <c r="E82" s="63"/>
      <c r="F82" s="63"/>
      <c r="G82" s="63"/>
      <c r="H82" s="63">
        <v>0</v>
      </c>
      <c r="I82" s="55"/>
      <c r="J82" s="63"/>
      <c r="K82" s="63">
        <v>0</v>
      </c>
      <c r="L82" s="55"/>
      <c r="M82" s="55"/>
    </row>
    <row r="83" spans="1:13" s="4" customFormat="1" x14ac:dyDescent="0.3">
      <c r="A83" s="85"/>
      <c r="B83" s="86" t="s">
        <v>56</v>
      </c>
      <c r="C83" s="85" t="s">
        <v>57</v>
      </c>
      <c r="D83" s="69">
        <v>1975</v>
      </c>
      <c r="E83" s="69">
        <v>1914</v>
      </c>
      <c r="F83" s="69">
        <v>1914</v>
      </c>
      <c r="G83" s="69">
        <v>1887</v>
      </c>
      <c r="H83" s="69">
        <v>1888</v>
      </c>
      <c r="I83" s="55">
        <f t="shared" si="5"/>
        <v>98.589341692789972</v>
      </c>
      <c r="J83" s="63">
        <f>E83/D83*100</f>
        <v>96.911392405063296</v>
      </c>
      <c r="K83" s="63">
        <v>1888</v>
      </c>
      <c r="L83" s="55">
        <f t="shared" si="11"/>
        <v>98.641588296760702</v>
      </c>
      <c r="M83" s="55">
        <f>K83/H83*100</f>
        <v>100</v>
      </c>
    </row>
    <row r="84" spans="1:13" s="4" customFormat="1" x14ac:dyDescent="0.3">
      <c r="A84" s="85"/>
      <c r="B84" s="86" t="s">
        <v>58</v>
      </c>
      <c r="C84" s="85" t="s">
        <v>40</v>
      </c>
      <c r="D84" s="69">
        <v>1717</v>
      </c>
      <c r="E84" s="69">
        <v>1462</v>
      </c>
      <c r="F84" s="69">
        <v>1462</v>
      </c>
      <c r="G84" s="69">
        <v>1600</v>
      </c>
      <c r="H84" s="69">
        <v>1599</v>
      </c>
      <c r="I84" s="55">
        <f t="shared" si="5"/>
        <v>109.43912448700411</v>
      </c>
      <c r="J84" s="63">
        <f>E84/D84*100</f>
        <v>85.148514851485146</v>
      </c>
      <c r="K84" s="63">
        <v>1599</v>
      </c>
      <c r="L84" s="55">
        <f t="shared" si="11"/>
        <v>109.37072503419974</v>
      </c>
      <c r="M84" s="55">
        <f>K84/H84*100</f>
        <v>100</v>
      </c>
    </row>
    <row r="85" spans="1:13" s="7" customFormat="1" x14ac:dyDescent="0.3">
      <c r="A85" s="13" t="s">
        <v>59</v>
      </c>
      <c r="B85" s="15" t="s">
        <v>60</v>
      </c>
      <c r="C85" s="85"/>
      <c r="D85" s="63"/>
      <c r="E85" s="63"/>
      <c r="F85" s="63"/>
      <c r="G85" s="63"/>
      <c r="H85" s="63"/>
      <c r="I85" s="55"/>
      <c r="J85" s="63"/>
      <c r="K85" s="63"/>
      <c r="L85" s="55"/>
      <c r="M85" s="55"/>
    </row>
    <row r="86" spans="1:13" s="4" customFormat="1" x14ac:dyDescent="0.3">
      <c r="A86" s="85">
        <v>1</v>
      </c>
      <c r="B86" s="86" t="s">
        <v>61</v>
      </c>
      <c r="C86" s="85" t="s">
        <v>62</v>
      </c>
      <c r="D86" s="61">
        <v>18298</v>
      </c>
      <c r="E86" s="61">
        <v>18591</v>
      </c>
      <c r="F86" s="61">
        <v>18591</v>
      </c>
      <c r="G86" s="61">
        <v>19041</v>
      </c>
      <c r="H86" s="61">
        <v>19041</v>
      </c>
      <c r="I86" s="55">
        <f t="shared" si="5"/>
        <v>102.42052606099725</v>
      </c>
      <c r="J86" s="63">
        <f>E86/D86*100</f>
        <v>101.60126789813096</v>
      </c>
      <c r="K86" s="63">
        <v>19091</v>
      </c>
      <c r="L86" s="55">
        <f t="shared" si="11"/>
        <v>102.68947340110806</v>
      </c>
      <c r="M86" s="55">
        <f t="shared" ref="M86:M92" si="12">K86/H86*100</f>
        <v>100.26259125045954</v>
      </c>
    </row>
    <row r="87" spans="1:13" s="4" customFormat="1" x14ac:dyDescent="0.3">
      <c r="A87" s="85">
        <v>2</v>
      </c>
      <c r="B87" s="86" t="s">
        <v>76</v>
      </c>
      <c r="C87" s="85" t="s">
        <v>34</v>
      </c>
      <c r="D87" s="61"/>
      <c r="E87" s="61"/>
      <c r="F87" s="61">
        <v>96.4</v>
      </c>
      <c r="G87" s="61">
        <v>92</v>
      </c>
      <c r="H87" s="61">
        <v>96.4</v>
      </c>
      <c r="I87" s="55">
        <f t="shared" ref="I87:I101" si="13">G87/F87*100</f>
        <v>95.435684647302892</v>
      </c>
      <c r="J87" s="63"/>
      <c r="K87" s="63">
        <v>96.4</v>
      </c>
      <c r="L87" s="55">
        <f t="shared" si="11"/>
        <v>100</v>
      </c>
      <c r="M87" s="55">
        <f t="shared" si="12"/>
        <v>100</v>
      </c>
    </row>
    <row r="88" spans="1:13" s="7" customFormat="1" x14ac:dyDescent="0.3">
      <c r="A88" s="13" t="s">
        <v>63</v>
      </c>
      <c r="B88" s="15" t="s">
        <v>64</v>
      </c>
      <c r="C88" s="116"/>
      <c r="D88" s="48"/>
      <c r="E88" s="48"/>
      <c r="F88" s="48"/>
      <c r="G88" s="48"/>
      <c r="H88" s="48"/>
      <c r="I88" s="55"/>
      <c r="J88" s="63"/>
      <c r="K88" s="63"/>
      <c r="L88" s="55"/>
      <c r="M88" s="55"/>
    </row>
    <row r="89" spans="1:13" s="8" customFormat="1" x14ac:dyDescent="0.3">
      <c r="A89" s="117">
        <v>1</v>
      </c>
      <c r="B89" s="118" t="s">
        <v>65</v>
      </c>
      <c r="C89" s="85" t="s">
        <v>66</v>
      </c>
      <c r="D89" s="55">
        <v>4891</v>
      </c>
      <c r="E89" s="55">
        <v>5590</v>
      </c>
      <c r="F89" s="55">
        <v>5590</v>
      </c>
      <c r="G89" s="55"/>
      <c r="H89" s="55">
        <v>5179</v>
      </c>
      <c r="I89" s="55">
        <f t="shared" si="13"/>
        <v>0</v>
      </c>
      <c r="J89" s="63">
        <f>E89/D89*100</f>
        <v>114.29155591903498</v>
      </c>
      <c r="K89" s="63">
        <v>5218</v>
      </c>
      <c r="L89" s="55">
        <f t="shared" si="11"/>
        <v>93.345259391771023</v>
      </c>
      <c r="M89" s="55">
        <f t="shared" si="12"/>
        <v>100.75304112763081</v>
      </c>
    </row>
    <row r="90" spans="1:13" s="8" customFormat="1" ht="16.5" customHeight="1" x14ac:dyDescent="0.3">
      <c r="A90" s="117">
        <v>2</v>
      </c>
      <c r="B90" s="118" t="s">
        <v>67</v>
      </c>
      <c r="C90" s="85" t="s">
        <v>40</v>
      </c>
      <c r="D90" s="55">
        <v>92</v>
      </c>
      <c r="E90" s="55">
        <v>34</v>
      </c>
      <c r="F90" s="55">
        <v>34</v>
      </c>
      <c r="G90" s="55"/>
      <c r="H90" s="55">
        <f>F90</f>
        <v>34</v>
      </c>
      <c r="I90" s="55">
        <f t="shared" si="13"/>
        <v>0</v>
      </c>
      <c r="J90" s="63">
        <f>E90/D90*100</f>
        <v>36.95652173913043</v>
      </c>
      <c r="K90" s="63">
        <v>27</v>
      </c>
      <c r="L90" s="55">
        <f t="shared" si="11"/>
        <v>79.411764705882348</v>
      </c>
      <c r="M90" s="55">
        <f t="shared" si="12"/>
        <v>79.411764705882348</v>
      </c>
    </row>
    <row r="91" spans="1:13" s="4" customFormat="1" x14ac:dyDescent="0.3">
      <c r="A91" s="85">
        <v>3</v>
      </c>
      <c r="B91" s="86" t="s">
        <v>68</v>
      </c>
      <c r="C91" s="85" t="s">
        <v>40</v>
      </c>
      <c r="D91" s="55">
        <v>79</v>
      </c>
      <c r="E91" s="55">
        <v>58</v>
      </c>
      <c r="F91" s="55">
        <v>58</v>
      </c>
      <c r="G91" s="55"/>
      <c r="H91" s="55">
        <f>F91</f>
        <v>58</v>
      </c>
      <c r="I91" s="55">
        <f t="shared" si="13"/>
        <v>0</v>
      </c>
      <c r="J91" s="63">
        <f>E91/D91*100</f>
        <v>73.417721518987349</v>
      </c>
      <c r="K91" s="63">
        <v>7</v>
      </c>
      <c r="L91" s="55">
        <f t="shared" si="11"/>
        <v>12.068965517241379</v>
      </c>
      <c r="M91" s="55">
        <f t="shared" si="12"/>
        <v>12.068965517241379</v>
      </c>
    </row>
    <row r="92" spans="1:13" s="4" customFormat="1" x14ac:dyDescent="0.3">
      <c r="A92" s="85">
        <v>4</v>
      </c>
      <c r="B92" s="86" t="s">
        <v>69</v>
      </c>
      <c r="C92" s="85" t="s">
        <v>34</v>
      </c>
      <c r="D92" s="55">
        <v>1.88</v>
      </c>
      <c r="E92" s="69">
        <v>0.61</v>
      </c>
      <c r="F92" s="69">
        <v>0.61</v>
      </c>
      <c r="G92" s="70"/>
      <c r="H92" s="69">
        <f>F92</f>
        <v>0.61</v>
      </c>
      <c r="I92" s="55">
        <f t="shared" si="13"/>
        <v>0</v>
      </c>
      <c r="J92" s="63"/>
      <c r="K92" s="63">
        <f>K90/K89*100</f>
        <v>0.51743963204292831</v>
      </c>
      <c r="L92" s="55">
        <f t="shared" si="11"/>
        <v>84.826169187365295</v>
      </c>
      <c r="M92" s="55">
        <f t="shared" si="12"/>
        <v>84.826169187365295</v>
      </c>
    </row>
    <row r="93" spans="1:13" s="4" customFormat="1" x14ac:dyDescent="0.3">
      <c r="A93" s="13" t="s">
        <v>77</v>
      </c>
      <c r="B93" s="15" t="s">
        <v>78</v>
      </c>
      <c r="C93" s="13"/>
      <c r="D93" s="55"/>
      <c r="E93" s="70"/>
      <c r="F93" s="70"/>
      <c r="G93" s="70"/>
      <c r="H93" s="70"/>
      <c r="I93" s="55"/>
      <c r="J93" s="63"/>
      <c r="K93" s="63"/>
      <c r="L93" s="55"/>
      <c r="M93" s="55"/>
    </row>
    <row r="94" spans="1:13" s="4" customFormat="1" x14ac:dyDescent="0.3">
      <c r="A94" s="85">
        <v>1</v>
      </c>
      <c r="B94" s="86" t="s">
        <v>79</v>
      </c>
      <c r="C94" s="85" t="s">
        <v>34</v>
      </c>
      <c r="D94" s="55"/>
      <c r="E94" s="70"/>
      <c r="F94" s="70">
        <v>100</v>
      </c>
      <c r="G94" s="71">
        <v>100</v>
      </c>
      <c r="H94" s="71">
        <f>G94</f>
        <v>100</v>
      </c>
      <c r="I94" s="55">
        <f t="shared" si="13"/>
        <v>100</v>
      </c>
      <c r="J94" s="63"/>
      <c r="K94" s="63">
        <v>100</v>
      </c>
      <c r="L94" s="55">
        <f t="shared" si="11"/>
        <v>100</v>
      </c>
      <c r="M94" s="55">
        <f>K94/H94*100</f>
        <v>100</v>
      </c>
    </row>
    <row r="95" spans="1:13" s="4" customFormat="1" ht="36.75" customHeight="1" x14ac:dyDescent="0.3">
      <c r="A95" s="85">
        <v>2</v>
      </c>
      <c r="B95" s="86" t="s">
        <v>80</v>
      </c>
      <c r="C95" s="85" t="s">
        <v>34</v>
      </c>
      <c r="D95" s="55"/>
      <c r="E95" s="70"/>
      <c r="F95" s="70">
        <v>100</v>
      </c>
      <c r="G95" s="71">
        <v>100</v>
      </c>
      <c r="H95" s="71">
        <f>G95</f>
        <v>100</v>
      </c>
      <c r="I95" s="55">
        <f t="shared" si="13"/>
        <v>100</v>
      </c>
      <c r="J95" s="63"/>
      <c r="K95" s="63">
        <v>100</v>
      </c>
      <c r="L95" s="55">
        <f t="shared" si="11"/>
        <v>100</v>
      </c>
      <c r="M95" s="55">
        <f>K95/H95*100</f>
        <v>100</v>
      </c>
    </row>
    <row r="96" spans="1:13" s="4" customFormat="1" x14ac:dyDescent="0.3">
      <c r="A96" s="13" t="s">
        <v>83</v>
      </c>
      <c r="B96" s="15" t="s">
        <v>87</v>
      </c>
      <c r="C96" s="13"/>
      <c r="D96" s="55"/>
      <c r="E96" s="70"/>
      <c r="F96" s="70"/>
      <c r="G96" s="70"/>
      <c r="H96" s="70"/>
      <c r="I96" s="55"/>
      <c r="J96" s="63"/>
      <c r="K96" s="63"/>
      <c r="L96" s="55"/>
      <c r="M96" s="55"/>
    </row>
    <row r="97" spans="1:13" s="4" customFormat="1" ht="39" customHeight="1" x14ac:dyDescent="0.3">
      <c r="A97" s="85">
        <v>1</v>
      </c>
      <c r="B97" s="86" t="s">
        <v>81</v>
      </c>
      <c r="C97" s="85" t="s">
        <v>34</v>
      </c>
      <c r="D97" s="55"/>
      <c r="E97" s="70"/>
      <c r="F97" s="55">
        <v>89.764014839241554</v>
      </c>
      <c r="G97" s="71">
        <v>90</v>
      </c>
      <c r="H97" s="71">
        <f>G97</f>
        <v>90</v>
      </c>
      <c r="I97" s="55">
        <f t="shared" si="13"/>
        <v>100.26289506009849</v>
      </c>
      <c r="J97" s="63"/>
      <c r="K97" s="63">
        <v>90</v>
      </c>
      <c r="L97" s="55">
        <f t="shared" si="11"/>
        <v>100.26289506009849</v>
      </c>
      <c r="M97" s="55">
        <f>K97/H97*100</f>
        <v>100</v>
      </c>
    </row>
    <row r="98" spans="1:13" s="4" customFormat="1" x14ac:dyDescent="0.3">
      <c r="A98" s="85">
        <v>2</v>
      </c>
      <c r="B98" s="86" t="s">
        <v>82</v>
      </c>
      <c r="C98" s="85" t="s">
        <v>34</v>
      </c>
      <c r="D98" s="55"/>
      <c r="E98" s="70"/>
      <c r="F98" s="55">
        <v>75</v>
      </c>
      <c r="G98" s="71">
        <v>75</v>
      </c>
      <c r="H98" s="71">
        <f>G98</f>
        <v>75</v>
      </c>
      <c r="I98" s="55">
        <f t="shared" si="13"/>
        <v>100</v>
      </c>
      <c r="J98" s="63"/>
      <c r="K98" s="63">
        <v>75</v>
      </c>
      <c r="L98" s="55">
        <f t="shared" si="11"/>
        <v>100</v>
      </c>
      <c r="M98" s="55">
        <f>K98/H98*100</f>
        <v>100</v>
      </c>
    </row>
    <row r="99" spans="1:13" s="4" customFormat="1" ht="21.75" customHeight="1" x14ac:dyDescent="0.3">
      <c r="A99" s="13" t="s">
        <v>85</v>
      </c>
      <c r="B99" s="15" t="s">
        <v>84</v>
      </c>
      <c r="C99" s="13"/>
      <c r="D99" s="55"/>
      <c r="E99" s="70"/>
      <c r="F99" s="70"/>
      <c r="G99" s="70"/>
      <c r="H99" s="70"/>
      <c r="I99" s="55"/>
      <c r="J99" s="63"/>
      <c r="K99" s="63"/>
      <c r="L99" s="55"/>
      <c r="M99" s="55"/>
    </row>
    <row r="100" spans="1:13" s="4" customFormat="1" ht="39" customHeight="1" x14ac:dyDescent="0.3">
      <c r="A100" s="85">
        <v>1</v>
      </c>
      <c r="B100" s="86" t="s">
        <v>88</v>
      </c>
      <c r="C100" s="85" t="s">
        <v>34</v>
      </c>
      <c r="D100" s="55"/>
      <c r="E100" s="70"/>
      <c r="F100" s="70">
        <v>100</v>
      </c>
      <c r="G100" s="71">
        <v>100</v>
      </c>
      <c r="H100" s="71">
        <f>G100</f>
        <v>100</v>
      </c>
      <c r="I100" s="55">
        <f t="shared" si="13"/>
        <v>100</v>
      </c>
      <c r="J100" s="63"/>
      <c r="K100" s="63">
        <v>100</v>
      </c>
      <c r="L100" s="55">
        <f t="shared" si="11"/>
        <v>100</v>
      </c>
      <c r="M100" s="55">
        <f>K100/H100*100</f>
        <v>100</v>
      </c>
    </row>
    <row r="101" spans="1:13" s="4" customFormat="1" ht="47.25" customHeight="1" x14ac:dyDescent="0.3">
      <c r="A101" s="85">
        <v>2</v>
      </c>
      <c r="B101" s="86" t="s">
        <v>89</v>
      </c>
      <c r="C101" s="85" t="s">
        <v>34</v>
      </c>
      <c r="D101" s="55"/>
      <c r="E101" s="70"/>
      <c r="F101" s="70">
        <v>100</v>
      </c>
      <c r="G101" s="71">
        <v>100</v>
      </c>
      <c r="H101" s="71">
        <f>G101</f>
        <v>100</v>
      </c>
      <c r="I101" s="55">
        <f t="shared" si="13"/>
        <v>100</v>
      </c>
      <c r="J101" s="63"/>
      <c r="K101" s="63">
        <v>100</v>
      </c>
      <c r="L101" s="55">
        <f t="shared" si="11"/>
        <v>100</v>
      </c>
      <c r="M101" s="55">
        <f>K101/H101*100</f>
        <v>100</v>
      </c>
    </row>
    <row r="102" spans="1:13" ht="16.8" x14ac:dyDescent="0.3">
      <c r="A102" s="9"/>
      <c r="B102" s="11"/>
      <c r="C102" s="10"/>
    </row>
    <row r="103" spans="1:13" ht="16.8" x14ac:dyDescent="0.3">
      <c r="A103" s="9"/>
      <c r="B103" s="11"/>
      <c r="C103" s="10"/>
    </row>
  </sheetData>
  <mergeCells count="13">
    <mergeCell ref="G3:G4"/>
    <mergeCell ref="E3:F4"/>
    <mergeCell ref="H3:H4"/>
    <mergeCell ref="I3:I4"/>
    <mergeCell ref="A1:M1"/>
    <mergeCell ref="A3:A4"/>
    <mergeCell ref="B3:B4"/>
    <mergeCell ref="C3:C4"/>
    <mergeCell ref="D3:D4"/>
    <mergeCell ref="J3:J4"/>
    <mergeCell ref="M3:M4"/>
    <mergeCell ref="K3:K4"/>
    <mergeCell ref="L3:L4"/>
  </mergeCells>
  <printOptions horizontalCentered="1"/>
  <pageMargins left="0.53" right="0.34" top="0.78740157480314998" bottom="0.61" header="0" footer="0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28.Sa Thầy</vt:lpstr>
      <vt:lpstr>'28.Sa Thầy'!Print_Area</vt:lpstr>
      <vt:lpstr>'28.Sa Thầy'!Print_Titles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Dung</dc:creator>
  <cp:lastModifiedBy>Lam Nguyen</cp:lastModifiedBy>
  <dcterms:created xsi:type="dcterms:W3CDTF">2025-10-21T06:47:26Z</dcterms:created>
  <dcterms:modified xsi:type="dcterms:W3CDTF">2025-11-03T08:08:32Z</dcterms:modified>
</cp:coreProperties>
</file>